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C:\Users\Danuta\Desktop\"/>
    </mc:Choice>
  </mc:AlternateContent>
  <bookViews>
    <workbookView xWindow="0" yWindow="0" windowWidth="23040" windowHeight="9060"/>
  </bookViews>
  <sheets>
    <sheet name="2015" sheetId="1" r:id="rId1"/>
  </sheets>
  <calcPr calcId="162913"/>
</workbook>
</file>

<file path=xl/calcChain.xml><?xml version="1.0" encoding="utf-8"?>
<calcChain xmlns="http://schemas.openxmlformats.org/spreadsheetml/2006/main">
  <c r="C19" i="1" l="1"/>
  <c r="D17" i="1"/>
  <c r="D6" i="1"/>
  <c r="H19" i="1"/>
  <c r="H8" i="1" s="1"/>
  <c r="E19" i="1"/>
  <c r="F6" i="1"/>
  <c r="I19" i="1"/>
  <c r="I15" i="1" s="1"/>
  <c r="I6" i="1"/>
  <c r="D7" i="1"/>
  <c r="F7" i="1"/>
  <c r="I7" i="1"/>
  <c r="D8" i="1"/>
  <c r="F8" i="1"/>
  <c r="I8" i="1"/>
  <c r="D9" i="1"/>
  <c r="H9" i="1" s="1"/>
  <c r="F9" i="1"/>
  <c r="D10" i="1"/>
  <c r="H10" i="1"/>
  <c r="F10" i="1"/>
  <c r="D11" i="1"/>
  <c r="F11" i="1"/>
  <c r="I11" i="1" s="1"/>
  <c r="D12" i="1"/>
  <c r="F12" i="1"/>
  <c r="I12" i="1" s="1"/>
  <c r="D13" i="1"/>
  <c r="H13" i="1" s="1"/>
  <c r="F13" i="1"/>
  <c r="D14" i="1"/>
  <c r="H14" i="1"/>
  <c r="F14" i="1"/>
  <c r="D15" i="1"/>
  <c r="F15" i="1"/>
  <c r="D16" i="1"/>
  <c r="F16" i="1"/>
  <c r="F17" i="1"/>
  <c r="I17" i="1"/>
  <c r="D18" i="1"/>
  <c r="F18" i="1"/>
  <c r="I18" i="1"/>
  <c r="D5" i="1"/>
  <c r="F5" i="1"/>
  <c r="I5" i="1"/>
  <c r="H15" i="1" l="1"/>
  <c r="H11" i="1"/>
  <c r="H6" i="1"/>
  <c r="I20" i="1"/>
  <c r="H5" i="1"/>
  <c r="J5" i="1" s="1"/>
  <c r="H18" i="1"/>
  <c r="J18" i="1" s="1"/>
  <c r="L18" i="1" s="1"/>
  <c r="H17" i="1"/>
  <c r="J17" i="1" s="1"/>
  <c r="K17" i="1" s="1"/>
  <c r="L17" i="1" s="1"/>
  <c r="I14" i="1"/>
  <c r="J14" i="1" s="1"/>
  <c r="I13" i="1"/>
  <c r="H12" i="1"/>
  <c r="I10" i="1"/>
  <c r="J10" i="1" s="1"/>
  <c r="I9" i="1"/>
  <c r="J9" i="1" s="1"/>
  <c r="K9" i="1" s="1"/>
  <c r="L9" i="1" s="1"/>
  <c r="H16" i="1"/>
  <c r="H20" i="1"/>
  <c r="I16" i="1"/>
  <c r="J16" i="1" s="1"/>
  <c r="H7" i="1"/>
  <c r="J12" i="1"/>
  <c r="K12" i="1" s="1"/>
  <c r="L12" i="1" s="1"/>
  <c r="J11" i="1"/>
  <c r="J6" i="1"/>
  <c r="K6" i="1" s="1"/>
  <c r="L6" i="1" s="1"/>
  <c r="J13" i="1"/>
  <c r="K13" i="1" s="1"/>
  <c r="L13" i="1" s="1"/>
  <c r="J15" i="1"/>
  <c r="K15" i="1" s="1"/>
  <c r="L15" i="1" s="1"/>
  <c r="J8" i="1"/>
  <c r="J7" i="1"/>
  <c r="K7" i="1" s="1"/>
  <c r="L7" i="1" s="1"/>
  <c r="K5" i="1"/>
  <c r="L5" i="1" s="1"/>
  <c r="K18" i="1"/>
  <c r="K8" i="1"/>
  <c r="L14" i="1" l="1"/>
  <c r="K14" i="1"/>
  <c r="K16" i="1"/>
  <c r="L16" i="1" s="1"/>
  <c r="K10" i="1"/>
  <c r="L10" i="1" s="1"/>
  <c r="K11" i="1"/>
  <c r="L11" i="1" s="1"/>
  <c r="L8" i="1"/>
  <c r="K19" i="1" l="1"/>
  <c r="L19" i="1" s="1"/>
</calcChain>
</file>

<file path=xl/sharedStrings.xml><?xml version="1.0" encoding="utf-8"?>
<sst xmlns="http://schemas.openxmlformats.org/spreadsheetml/2006/main" count="61" uniqueCount="49">
  <si>
    <t xml:space="preserve"> Dotace OSÚ AD PRO - KOSÚ AD:</t>
  </si>
  <si>
    <t xml:space="preserve"> - AD :</t>
  </si>
  <si>
    <t xml:space="preserve"> </t>
  </si>
  <si>
    <t xml:space="preserve">   "A"</t>
  </si>
  <si>
    <t xml:space="preserve">   "B"</t>
  </si>
  <si>
    <t xml:space="preserve">          "A"</t>
  </si>
  <si>
    <t xml:space="preserve">           "B"</t>
  </si>
  <si>
    <t>KSL</t>
  </si>
  <si>
    <t>členů</t>
  </si>
  <si>
    <t xml:space="preserve"> závod.</t>
  </si>
  <si>
    <t>částka v Kč</t>
  </si>
  <si>
    <t>celkem dotace v Kč</t>
  </si>
  <si>
    <t>I. splátka</t>
  </si>
  <si>
    <t>II. splátka</t>
  </si>
  <si>
    <t>poznámka</t>
  </si>
  <si>
    <t>Pražský</t>
  </si>
  <si>
    <t>A</t>
  </si>
  <si>
    <t>Jihomoravský</t>
  </si>
  <si>
    <t>B</t>
  </si>
  <si>
    <t>Jihočeský</t>
  </si>
  <si>
    <t>C</t>
  </si>
  <si>
    <t>Pardubický</t>
  </si>
  <si>
    <t>E</t>
  </si>
  <si>
    <t>Královéhradecký</t>
  </si>
  <si>
    <t>H</t>
  </si>
  <si>
    <t>Vysočina</t>
  </si>
  <si>
    <t>J</t>
  </si>
  <si>
    <t>Karlovarský</t>
  </si>
  <si>
    <t>K</t>
  </si>
  <si>
    <t>Liberecký</t>
  </si>
  <si>
    <t>L</t>
  </si>
  <si>
    <t>Olomoucký</t>
  </si>
  <si>
    <t>M</t>
  </si>
  <si>
    <t>Plzeňský</t>
  </si>
  <si>
    <t>P</t>
  </si>
  <si>
    <t>Středočeský</t>
  </si>
  <si>
    <t>S</t>
  </si>
  <si>
    <t>Moravskoslezský</t>
  </si>
  <si>
    <t>T</t>
  </si>
  <si>
    <t>Ústecký</t>
  </si>
  <si>
    <t>U</t>
  </si>
  <si>
    <t>Zlínský</t>
  </si>
  <si>
    <t>Z</t>
  </si>
  <si>
    <t>celkem</t>
  </si>
  <si>
    <t>počet</t>
  </si>
  <si>
    <t>registr.</t>
  </si>
  <si>
    <t>závodníků</t>
  </si>
  <si>
    <t>Jiří Langmaier</t>
  </si>
  <si>
    <t>Schváleno Radou dne 16.10.2017 v bodě 40.5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</si>
</sst>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10"/>
      <name val="Arial"/>
      <family val="2"/>
      <charset val="238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38" applyNumberFormat="0" applyAlignment="0" applyProtection="0"/>
    <xf numFmtId="0" fontId="13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5" fillId="0" borderId="39" applyNumberFormat="0" applyFill="0" applyAlignment="0" applyProtection="0"/>
    <xf numFmtId="0" fontId="16" fillId="0" borderId="40" applyNumberFormat="0" applyFill="0" applyAlignment="0" applyProtection="0"/>
    <xf numFmtId="0" fontId="17" fillId="0" borderId="4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42" applyNumberFormat="0" applyAlignment="0" applyProtection="0"/>
    <xf numFmtId="0" fontId="19" fillId="30" borderId="38" applyNumberFormat="0" applyAlignment="0" applyProtection="0"/>
    <xf numFmtId="0" fontId="20" fillId="0" borderId="43" applyNumberFormat="0" applyFill="0" applyAlignment="0" applyProtection="0"/>
    <xf numFmtId="0" fontId="21" fillId="31" borderId="0" applyNumberFormat="0" applyBorder="0" applyAlignment="0" applyProtection="0"/>
    <xf numFmtId="0" fontId="9" fillId="0" borderId="0"/>
    <xf numFmtId="0" fontId="9" fillId="32" borderId="44" applyNumberFormat="0" applyFont="0" applyAlignment="0" applyProtection="0"/>
    <xf numFmtId="0" fontId="22" fillId="27" borderId="45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6" applyNumberFormat="0" applyFill="0" applyAlignment="0" applyProtection="0"/>
    <xf numFmtId="0" fontId="25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/>
    <xf numFmtId="0" fontId="2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9" fontId="5" fillId="0" borderId="10" xfId="0" applyNumberFormat="1" applyFont="1" applyBorder="1"/>
    <xf numFmtId="0" fontId="6" fillId="0" borderId="11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0" fontId="4" fillId="0" borderId="15" xfId="40" applyNumberFormat="1" applyFont="1" applyBorder="1"/>
    <xf numFmtId="0" fontId="0" fillId="0" borderId="5" xfId="0" applyBorder="1"/>
    <xf numFmtId="3" fontId="2" fillId="0" borderId="13" xfId="0" applyNumberFormat="1" applyFont="1" applyBorder="1"/>
    <xf numFmtId="3" fontId="2" fillId="0" borderId="16" xfId="0" applyNumberFormat="1" applyFont="1" applyBorder="1"/>
    <xf numFmtId="3" fontId="4" fillId="0" borderId="12" xfId="0" applyNumberFormat="1" applyFont="1" applyBorder="1"/>
    <xf numFmtId="0" fontId="4" fillId="0" borderId="17" xfId="0" applyFont="1" applyBorder="1"/>
    <xf numFmtId="3" fontId="4" fillId="0" borderId="18" xfId="0" applyNumberFormat="1" applyFont="1" applyBorder="1"/>
    <xf numFmtId="10" fontId="4" fillId="0" borderId="19" xfId="40" applyNumberFormat="1" applyFont="1" applyBorder="1"/>
    <xf numFmtId="3" fontId="2" fillId="0" borderId="17" xfId="0" applyNumberFormat="1" applyFont="1" applyBorder="1"/>
    <xf numFmtId="3" fontId="4" fillId="0" borderId="20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10" fontId="4" fillId="0" borderId="23" xfId="40" applyNumberFormat="1" applyFont="1" applyBorder="1"/>
    <xf numFmtId="3" fontId="2" fillId="0" borderId="21" xfId="0" applyNumberFormat="1" applyFont="1" applyBorder="1"/>
    <xf numFmtId="0" fontId="4" fillId="0" borderId="18" xfId="0" applyFont="1" applyBorder="1"/>
    <xf numFmtId="3" fontId="4" fillId="0" borderId="22" xfId="0" applyNumberFormat="1" applyFont="1" applyBorder="1"/>
    <xf numFmtId="0" fontId="4" fillId="0" borderId="16" xfId="0" applyFont="1" applyBorder="1"/>
    <xf numFmtId="0" fontId="4" fillId="0" borderId="24" xfId="0" applyFont="1" applyBorder="1"/>
    <xf numFmtId="3" fontId="4" fillId="0" borderId="25" xfId="0" applyNumberFormat="1" applyFont="1" applyBorder="1"/>
    <xf numFmtId="10" fontId="4" fillId="0" borderId="26" xfId="40" applyNumberFormat="1" applyFont="1" applyBorder="1"/>
    <xf numFmtId="3" fontId="2" fillId="0" borderId="24" xfId="0" applyNumberFormat="1" applyFont="1" applyBorder="1"/>
    <xf numFmtId="0" fontId="4" fillId="0" borderId="27" xfId="0" applyFont="1" applyBorder="1"/>
    <xf numFmtId="0" fontId="4" fillId="0" borderId="28" xfId="0" applyFont="1" applyBorder="1"/>
    <xf numFmtId="3" fontId="4" fillId="0" borderId="29" xfId="0" applyNumberFormat="1" applyFont="1" applyBorder="1"/>
    <xf numFmtId="10" fontId="4" fillId="0" borderId="30" xfId="40" applyNumberFormat="1" applyFont="1" applyBorder="1"/>
    <xf numFmtId="3" fontId="2" fillId="0" borderId="28" xfId="0" applyNumberFormat="1" applyFont="1" applyBorder="1"/>
    <xf numFmtId="0" fontId="4" fillId="0" borderId="6" xfId="0" applyFont="1" applyBorder="1"/>
    <xf numFmtId="0" fontId="2" fillId="0" borderId="31" xfId="0" applyFont="1" applyBorder="1"/>
    <xf numFmtId="0" fontId="7" fillId="0" borderId="4" xfId="0" applyFont="1" applyBorder="1"/>
    <xf numFmtId="3" fontId="4" fillId="0" borderId="32" xfId="0" applyNumberFormat="1" applyFont="1" applyBorder="1"/>
    <xf numFmtId="3" fontId="4" fillId="0" borderId="33" xfId="0" applyNumberFormat="1" applyFont="1" applyBorder="1"/>
    <xf numFmtId="0" fontId="4" fillId="0" borderId="33" xfId="0" applyFont="1" applyBorder="1"/>
    <xf numFmtId="0" fontId="0" fillId="0" borderId="6" xfId="0" applyBorder="1"/>
    <xf numFmtId="3" fontId="4" fillId="0" borderId="11" xfId="0" applyNumberFormat="1" applyFont="1" applyFill="1" applyBorder="1"/>
    <xf numFmtId="3" fontId="4" fillId="0" borderId="4" xfId="0" applyNumberFormat="1" applyFont="1" applyBorder="1"/>
    <xf numFmtId="0" fontId="4" fillId="0" borderId="34" xfId="0" applyFont="1" applyBorder="1"/>
    <xf numFmtId="0" fontId="4" fillId="0" borderId="8" xfId="0" applyFont="1" applyBorder="1"/>
    <xf numFmtId="9" fontId="4" fillId="0" borderId="8" xfId="0" applyNumberFormat="1" applyFont="1" applyBorder="1"/>
    <xf numFmtId="0" fontId="0" fillId="0" borderId="34" xfId="0" applyBorder="1"/>
    <xf numFmtId="4" fontId="2" fillId="0" borderId="17" xfId="0" applyNumberFormat="1" applyFont="1" applyFill="1" applyBorder="1"/>
    <xf numFmtId="3" fontId="0" fillId="0" borderId="35" xfId="0" applyNumberFormat="1" applyBorder="1"/>
    <xf numFmtId="0" fontId="4" fillId="0" borderId="35" xfId="0" applyFont="1" applyBorder="1"/>
    <xf numFmtId="14" fontId="4" fillId="0" borderId="36" xfId="0" applyNumberFormat="1" applyFont="1" applyBorder="1"/>
    <xf numFmtId="0" fontId="4" fillId="0" borderId="36" xfId="0" applyFont="1" applyBorder="1"/>
    <xf numFmtId="3" fontId="0" fillId="0" borderId="0" xfId="0" applyNumberFormat="1"/>
    <xf numFmtId="0" fontId="4" fillId="0" borderId="37" xfId="0" applyFont="1" applyBorder="1"/>
    <xf numFmtId="0" fontId="4" fillId="0" borderId="2" xfId="0" applyFont="1" applyBorder="1"/>
    <xf numFmtId="3" fontId="4" fillId="0" borderId="1" xfId="0" applyNumberFormat="1" applyFont="1" applyBorder="1"/>
    <xf numFmtId="0" fontId="4" fillId="0" borderId="0" xfId="0" applyFont="1"/>
    <xf numFmtId="3" fontId="4" fillId="0" borderId="0" xfId="0" applyNumberFormat="1" applyFont="1"/>
    <xf numFmtId="0" fontId="8" fillId="0" borderId="0" xfId="0" applyFont="1"/>
    <xf numFmtId="0" fontId="0" fillId="0" borderId="0" xfId="0" applyBorder="1"/>
    <xf numFmtId="14" fontId="4" fillId="0" borderId="0" xfId="0" applyNumberFormat="1" applyFont="1"/>
    <xf numFmtId="3" fontId="4" fillId="0" borderId="16" xfId="0" applyNumberFormat="1" applyFont="1" applyBorder="1"/>
    <xf numFmtId="3" fontId="4" fillId="0" borderId="2" xfId="0" applyNumberFormat="1" applyFont="1" applyBorder="1"/>
    <xf numFmtId="3" fontId="2" fillId="0" borderId="12" xfId="0" applyNumberFormat="1" applyFont="1" applyBorder="1"/>
    <xf numFmtId="3" fontId="2" fillId="0" borderId="6" xfId="0" applyNumberFormat="1" applyFont="1" applyBorder="1"/>
    <xf numFmtId="3" fontId="4" fillId="0" borderId="6" xfId="0" applyNumberFormat="1" applyFont="1" applyBorder="1"/>
    <xf numFmtId="0" fontId="1" fillId="0" borderId="5" xfId="0" applyFont="1" applyBorder="1"/>
    <xf numFmtId="0" fontId="1" fillId="0" borderId="8" xfId="0" applyFont="1" applyBorder="1"/>
    <xf numFmtId="0" fontId="7" fillId="0" borderId="37" xfId="0" applyFont="1" applyBorder="1"/>
    <xf numFmtId="0" fontId="7" fillId="0" borderId="2" xfId="0" applyFont="1" applyBorder="1"/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/>
    <xf numFmtId="0" fontId="26" fillId="0" borderId="0" xfId="0" applyFont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Explanatory Text 2" xfId="27"/>
    <cellStyle name="Good 2" xfId="28"/>
    <cellStyle name="Heading 1 2" xfId="29"/>
    <cellStyle name="Heading 2 2" xfId="30"/>
    <cellStyle name="Heading 3 2" xfId="31"/>
    <cellStyle name="Heading 4 2" xfId="32"/>
    <cellStyle name="Check Cell 2" xfId="33"/>
    <cellStyle name="Input 2" xfId="34"/>
    <cellStyle name="Linked Cell 2" xfId="35"/>
    <cellStyle name="Neutral 2" xfId="36"/>
    <cellStyle name="Normal 2" xfId="37"/>
    <cellStyle name="Normální" xfId="0" builtinId="0"/>
    <cellStyle name="Note 2" xfId="38"/>
    <cellStyle name="Output 2" xfId="39"/>
    <cellStyle name="Procenta" xfId="40" builtinId="5"/>
    <cellStyle name="Title 2" xfId="41"/>
    <cellStyle name="Total 2" xfId="42"/>
    <cellStyle name="Warning Text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L26" sqref="L26"/>
    </sheetView>
  </sheetViews>
  <sheetFormatPr defaultColWidth="8.88671875" defaultRowHeight="13.2" x14ac:dyDescent="0.25"/>
  <cols>
    <col min="1" max="1" width="19.6640625" customWidth="1"/>
    <col min="2" max="2" width="3" customWidth="1"/>
    <col min="3" max="3" width="6.6640625" customWidth="1"/>
    <col min="4" max="4" width="8" bestFit="1" customWidth="1"/>
    <col min="5" max="5" width="6.6640625" customWidth="1"/>
    <col min="6" max="6" width="8" bestFit="1" customWidth="1"/>
    <col min="7" max="7" width="0.88671875" customWidth="1"/>
    <col min="8" max="8" width="10.33203125" customWidth="1"/>
    <col min="9" max="9" width="10.44140625" customWidth="1"/>
    <col min="10" max="10" width="16" customWidth="1"/>
    <col min="11" max="12" width="11.109375" customWidth="1"/>
    <col min="13" max="13" width="9.109375" bestFit="1" customWidth="1"/>
  </cols>
  <sheetData>
    <row r="1" spans="1:13" ht="13.8" x14ac:dyDescent="0.25">
      <c r="A1" s="1" t="s">
        <v>0</v>
      </c>
      <c r="B1" s="1"/>
      <c r="C1" s="1"/>
      <c r="D1" s="1" t="s">
        <v>1</v>
      </c>
      <c r="E1" s="1">
        <v>2017</v>
      </c>
    </row>
    <row r="2" spans="1:13" ht="15.6" thickBot="1" x14ac:dyDescent="0.3">
      <c r="A2" s="2"/>
      <c r="F2" t="s">
        <v>2</v>
      </c>
      <c r="G2" s="3"/>
      <c r="H2" s="3"/>
    </row>
    <row r="3" spans="1:13" ht="15.6" thickBot="1" x14ac:dyDescent="0.3">
      <c r="B3" s="4"/>
      <c r="C3" s="5"/>
      <c r="D3" s="6" t="s">
        <v>3</v>
      </c>
      <c r="E3" s="5"/>
      <c r="F3" s="6" t="s">
        <v>4</v>
      </c>
      <c r="G3" s="7"/>
      <c r="H3" s="8" t="s">
        <v>5</v>
      </c>
      <c r="I3" s="6" t="s">
        <v>6</v>
      </c>
      <c r="M3" s="3"/>
    </row>
    <row r="4" spans="1:13" ht="13.8" thickBot="1" x14ac:dyDescent="0.3">
      <c r="A4" s="9" t="s">
        <v>7</v>
      </c>
      <c r="B4" s="10"/>
      <c r="C4" s="11" t="s">
        <v>8</v>
      </c>
      <c r="D4" s="12">
        <v>0.4</v>
      </c>
      <c r="E4" s="11" t="s">
        <v>9</v>
      </c>
      <c r="F4" s="12">
        <v>0.6</v>
      </c>
      <c r="G4" s="76"/>
      <c r="H4" s="9" t="s">
        <v>10</v>
      </c>
      <c r="I4" s="10" t="s">
        <v>10</v>
      </c>
      <c r="J4" s="9" t="s">
        <v>11</v>
      </c>
      <c r="K4" s="77" t="s">
        <v>12</v>
      </c>
      <c r="L4" s="77" t="s">
        <v>13</v>
      </c>
      <c r="M4" s="13" t="s">
        <v>14</v>
      </c>
    </row>
    <row r="5" spans="1:13" ht="13.8" x14ac:dyDescent="0.25">
      <c r="A5" s="14" t="s">
        <v>15</v>
      </c>
      <c r="B5" s="15" t="s">
        <v>16</v>
      </c>
      <c r="C5" s="16">
        <v>533</v>
      </c>
      <c r="D5" s="17">
        <f t="shared" ref="D5:D18" si="0">C5/$C$19</f>
        <v>9.650552236103567E-2</v>
      </c>
      <c r="E5" s="16">
        <v>416</v>
      </c>
      <c r="F5" s="17">
        <f t="shared" ref="F5:F18" si="1">E5/$E$19</f>
        <v>0.15493482309124768</v>
      </c>
      <c r="G5" s="18"/>
      <c r="H5" s="19">
        <f t="shared" ref="H5:H18" si="2">D5*$H$19</f>
        <v>50047.763896433098</v>
      </c>
      <c r="I5" s="19">
        <f t="shared" ref="I5:I18" si="3">F5*$I$19</f>
        <v>120523.79888268157</v>
      </c>
      <c r="J5" s="73">
        <f>H5+I5</f>
        <v>170571.56277911467</v>
      </c>
      <c r="K5" s="21">
        <f>2/3*J5</f>
        <v>113714.37518607645</v>
      </c>
      <c r="L5" s="21">
        <f>J5-K5</f>
        <v>56857.187593038223</v>
      </c>
      <c r="M5" s="21" t="s">
        <v>2</v>
      </c>
    </row>
    <row r="6" spans="1:13" ht="13.8" x14ac:dyDescent="0.25">
      <c r="A6" s="7" t="s">
        <v>17</v>
      </c>
      <c r="B6" s="22" t="s">
        <v>18</v>
      </c>
      <c r="C6" s="23">
        <v>239</v>
      </c>
      <c r="D6" s="24">
        <f t="shared" si="0"/>
        <v>4.3273583197537567E-2</v>
      </c>
      <c r="E6" s="23">
        <v>193</v>
      </c>
      <c r="F6" s="24">
        <f t="shared" si="1"/>
        <v>7.188081936685288E-2</v>
      </c>
      <c r="G6" s="18"/>
      <c r="H6" s="25">
        <f t="shared" si="2"/>
        <v>22441.680246242981</v>
      </c>
      <c r="I6" s="25">
        <f t="shared" si="3"/>
        <v>55916.089385474857</v>
      </c>
      <c r="J6" s="20">
        <f t="shared" ref="J6:J18" si="4">H6+I6</f>
        <v>78357.769631717834</v>
      </c>
      <c r="K6" s="71">
        <f t="shared" ref="K6:K18" si="5">2/3*J6</f>
        <v>52238.513087811887</v>
      </c>
      <c r="L6" s="71">
        <f t="shared" ref="L6:L19" si="6">J6-K6</f>
        <v>26119.256543905947</v>
      </c>
      <c r="M6" s="26" t="s">
        <v>2</v>
      </c>
    </row>
    <row r="7" spans="1:13" ht="13.8" x14ac:dyDescent="0.25">
      <c r="A7" s="27" t="s">
        <v>19</v>
      </c>
      <c r="B7" s="28" t="s">
        <v>20</v>
      </c>
      <c r="C7" s="29">
        <v>236</v>
      </c>
      <c r="D7" s="30">
        <f t="shared" si="0"/>
        <v>4.2730400144848815E-2</v>
      </c>
      <c r="E7" s="29">
        <v>191</v>
      </c>
      <c r="F7" s="30">
        <f t="shared" si="1"/>
        <v>7.1135940409683421E-2</v>
      </c>
      <c r="G7" s="18"/>
      <c r="H7" s="31">
        <f t="shared" si="2"/>
        <v>22159.985515118595</v>
      </c>
      <c r="I7" s="31">
        <f t="shared" si="3"/>
        <v>55336.648044692731</v>
      </c>
      <c r="J7" s="20">
        <f t="shared" si="4"/>
        <v>77496.633559811322</v>
      </c>
      <c r="K7" s="71">
        <f t="shared" si="5"/>
        <v>51664.422373207548</v>
      </c>
      <c r="L7" s="71">
        <f t="shared" si="6"/>
        <v>25832.211186603774</v>
      </c>
      <c r="M7" s="27"/>
    </row>
    <row r="8" spans="1:13" ht="13.8" x14ac:dyDescent="0.25">
      <c r="A8" s="7" t="s">
        <v>21</v>
      </c>
      <c r="B8" s="22" t="s">
        <v>22</v>
      </c>
      <c r="C8" s="32">
        <v>891</v>
      </c>
      <c r="D8" s="24">
        <f t="shared" si="0"/>
        <v>0.16132536664856056</v>
      </c>
      <c r="E8" s="32">
        <v>94</v>
      </c>
      <c r="F8" s="24">
        <f t="shared" si="1"/>
        <v>3.5009310986964616E-2</v>
      </c>
      <c r="G8" s="18"/>
      <c r="H8" s="25">
        <f t="shared" si="2"/>
        <v>83663.335143943506</v>
      </c>
      <c r="I8" s="25">
        <f t="shared" si="3"/>
        <v>27233.743016759774</v>
      </c>
      <c r="J8" s="20">
        <f t="shared" si="4"/>
        <v>110897.07816070328</v>
      </c>
      <c r="K8" s="71">
        <f t="shared" si="5"/>
        <v>73931.385440468846</v>
      </c>
      <c r="L8" s="71">
        <f t="shared" si="6"/>
        <v>36965.692720234438</v>
      </c>
      <c r="M8" s="27"/>
    </row>
    <row r="9" spans="1:13" ht="13.8" x14ac:dyDescent="0.25">
      <c r="A9" s="27" t="s">
        <v>23</v>
      </c>
      <c r="B9" s="28" t="s">
        <v>24</v>
      </c>
      <c r="C9" s="33">
        <v>664</v>
      </c>
      <c r="D9" s="30">
        <f t="shared" si="0"/>
        <v>0.12022451566177803</v>
      </c>
      <c r="E9" s="33">
        <v>364</v>
      </c>
      <c r="F9" s="30">
        <f t="shared" si="1"/>
        <v>0.13556797020484171</v>
      </c>
      <c r="G9" s="18"/>
      <c r="H9" s="31">
        <f t="shared" si="2"/>
        <v>62348.433822198087</v>
      </c>
      <c r="I9" s="31">
        <f t="shared" si="3"/>
        <v>105458.32402234637</v>
      </c>
      <c r="J9" s="20">
        <f t="shared" si="4"/>
        <v>167806.75784454445</v>
      </c>
      <c r="K9" s="71">
        <f t="shared" si="5"/>
        <v>111871.17189636297</v>
      </c>
      <c r="L9" s="71">
        <f t="shared" si="6"/>
        <v>55935.585948181484</v>
      </c>
      <c r="M9" s="27"/>
    </row>
    <row r="10" spans="1:13" ht="13.8" x14ac:dyDescent="0.25">
      <c r="A10" s="7" t="s">
        <v>25</v>
      </c>
      <c r="B10" s="22" t="s">
        <v>26</v>
      </c>
      <c r="C10" s="32">
        <v>79</v>
      </c>
      <c r="D10" s="24">
        <f t="shared" si="0"/>
        <v>1.4303820387470578E-2</v>
      </c>
      <c r="E10" s="32">
        <v>65</v>
      </c>
      <c r="F10" s="24">
        <f t="shared" si="1"/>
        <v>2.4208566108007448E-2</v>
      </c>
      <c r="G10" s="18"/>
      <c r="H10" s="25">
        <f t="shared" si="2"/>
        <v>7417.961252942242</v>
      </c>
      <c r="I10" s="25">
        <f t="shared" si="3"/>
        <v>18831.843575418992</v>
      </c>
      <c r="J10" s="20">
        <f t="shared" si="4"/>
        <v>26249.804828361233</v>
      </c>
      <c r="K10" s="71">
        <f t="shared" si="5"/>
        <v>17499.869885574153</v>
      </c>
      <c r="L10" s="71">
        <f t="shared" si="6"/>
        <v>8749.9349427870802</v>
      </c>
      <c r="M10" s="27"/>
    </row>
    <row r="11" spans="1:13" ht="13.8" x14ac:dyDescent="0.25">
      <c r="A11" s="27" t="s">
        <v>27</v>
      </c>
      <c r="B11" s="28" t="s">
        <v>28</v>
      </c>
      <c r="C11" s="29">
        <v>193</v>
      </c>
      <c r="D11" s="30">
        <f t="shared" si="0"/>
        <v>3.4944776389643308E-2</v>
      </c>
      <c r="E11" s="29">
        <v>134</v>
      </c>
      <c r="F11" s="30">
        <f t="shared" si="1"/>
        <v>4.990689013035382E-2</v>
      </c>
      <c r="G11" s="18"/>
      <c r="H11" s="31">
        <f t="shared" si="2"/>
        <v>18122.361035669019</v>
      </c>
      <c r="I11" s="31">
        <f t="shared" si="3"/>
        <v>38822.569832402238</v>
      </c>
      <c r="J11" s="20">
        <f t="shared" si="4"/>
        <v>56944.930868071257</v>
      </c>
      <c r="K11" s="71">
        <f t="shared" si="5"/>
        <v>37963.287245380838</v>
      </c>
      <c r="L11" s="71">
        <f t="shared" si="6"/>
        <v>18981.643622690419</v>
      </c>
      <c r="M11" s="27"/>
    </row>
    <row r="12" spans="1:13" ht="13.8" x14ac:dyDescent="0.25">
      <c r="A12" s="7" t="s">
        <v>29</v>
      </c>
      <c r="B12" s="22" t="s">
        <v>30</v>
      </c>
      <c r="C12" s="23">
        <v>719</v>
      </c>
      <c r="D12" s="24">
        <f t="shared" si="0"/>
        <v>0.13018287162773856</v>
      </c>
      <c r="E12" s="23">
        <v>382</v>
      </c>
      <c r="F12" s="24">
        <f t="shared" si="1"/>
        <v>0.14227188081936684</v>
      </c>
      <c r="G12" s="18"/>
      <c r="H12" s="25">
        <f t="shared" si="2"/>
        <v>67512.837226145217</v>
      </c>
      <c r="I12" s="25">
        <f t="shared" si="3"/>
        <v>110673.29608938546</v>
      </c>
      <c r="J12" s="20">
        <f t="shared" si="4"/>
        <v>178186.13331553066</v>
      </c>
      <c r="K12" s="71">
        <f t="shared" si="5"/>
        <v>118790.7555436871</v>
      </c>
      <c r="L12" s="71">
        <f t="shared" si="6"/>
        <v>59395.377771843559</v>
      </c>
      <c r="M12" s="27"/>
    </row>
    <row r="13" spans="1:13" ht="13.8" x14ac:dyDescent="0.25">
      <c r="A13" s="27" t="s">
        <v>31</v>
      </c>
      <c r="B13" s="28" t="s">
        <v>32</v>
      </c>
      <c r="C13" s="33">
        <v>197</v>
      </c>
      <c r="D13" s="30">
        <f t="shared" si="0"/>
        <v>3.5669020459894986E-2</v>
      </c>
      <c r="E13" s="33">
        <v>131</v>
      </c>
      <c r="F13" s="30">
        <f t="shared" si="1"/>
        <v>4.8789571694599625E-2</v>
      </c>
      <c r="G13" s="18"/>
      <c r="H13" s="31">
        <f t="shared" si="2"/>
        <v>18497.95401050154</v>
      </c>
      <c r="I13" s="31">
        <f t="shared" si="3"/>
        <v>37953.407821229048</v>
      </c>
      <c r="J13" s="20">
        <f t="shared" si="4"/>
        <v>56451.361831730588</v>
      </c>
      <c r="K13" s="71">
        <f t="shared" si="5"/>
        <v>37634.241221153723</v>
      </c>
      <c r="L13" s="71">
        <f t="shared" si="6"/>
        <v>18817.120610576865</v>
      </c>
      <c r="M13" s="27"/>
    </row>
    <row r="14" spans="1:13" ht="13.8" x14ac:dyDescent="0.25">
      <c r="A14" s="34" t="s">
        <v>33</v>
      </c>
      <c r="B14" s="35" t="s">
        <v>34</v>
      </c>
      <c r="C14" s="36">
        <v>360</v>
      </c>
      <c r="D14" s="37">
        <f t="shared" si="0"/>
        <v>6.5181966322650733E-2</v>
      </c>
      <c r="E14" s="36">
        <v>150</v>
      </c>
      <c r="F14" s="37">
        <f t="shared" si="1"/>
        <v>5.5865921787709494E-2</v>
      </c>
      <c r="G14" s="18"/>
      <c r="H14" s="38">
        <f t="shared" si="2"/>
        <v>33803.367734926673</v>
      </c>
      <c r="I14" s="38">
        <f t="shared" si="3"/>
        <v>43458.100558659215</v>
      </c>
      <c r="J14" s="20">
        <f t="shared" si="4"/>
        <v>77261.468293585887</v>
      </c>
      <c r="K14" s="71">
        <f t="shared" si="5"/>
        <v>51507.645529057256</v>
      </c>
      <c r="L14" s="71">
        <f t="shared" si="6"/>
        <v>25753.822764528632</v>
      </c>
      <c r="M14" s="27"/>
    </row>
    <row r="15" spans="1:13" ht="13.8" x14ac:dyDescent="0.25">
      <c r="A15" s="7" t="s">
        <v>35</v>
      </c>
      <c r="B15" s="22" t="s">
        <v>36</v>
      </c>
      <c r="C15" s="23">
        <v>180</v>
      </c>
      <c r="D15" s="24">
        <f t="shared" si="0"/>
        <v>3.2590983161325367E-2</v>
      </c>
      <c r="E15" s="23">
        <v>88</v>
      </c>
      <c r="F15" s="24">
        <f t="shared" si="1"/>
        <v>3.2774674115456238E-2</v>
      </c>
      <c r="G15" s="18"/>
      <c r="H15" s="25">
        <f t="shared" si="2"/>
        <v>16901.683867463336</v>
      </c>
      <c r="I15" s="25">
        <f t="shared" si="3"/>
        <v>25495.418994413409</v>
      </c>
      <c r="J15" s="20">
        <f t="shared" si="4"/>
        <v>42397.102861876745</v>
      </c>
      <c r="K15" s="71">
        <f t="shared" si="5"/>
        <v>28264.735241251161</v>
      </c>
      <c r="L15" s="71">
        <f t="shared" si="6"/>
        <v>14132.367620625584</v>
      </c>
      <c r="M15" s="27"/>
    </row>
    <row r="16" spans="1:13" ht="13.8" x14ac:dyDescent="0.25">
      <c r="A16" s="27" t="s">
        <v>37</v>
      </c>
      <c r="B16" s="28" t="s">
        <v>38</v>
      </c>
      <c r="C16" s="33">
        <v>388</v>
      </c>
      <c r="D16" s="30">
        <f t="shared" si="0"/>
        <v>7.0251674814412454E-2</v>
      </c>
      <c r="E16" s="33">
        <v>223</v>
      </c>
      <c r="F16" s="30">
        <f t="shared" si="1"/>
        <v>8.3054003724394782E-2</v>
      </c>
      <c r="G16" s="18"/>
      <c r="H16" s="31">
        <f t="shared" si="2"/>
        <v>36432.518558754302</v>
      </c>
      <c r="I16" s="31">
        <f t="shared" si="3"/>
        <v>64607.709497206699</v>
      </c>
      <c r="J16" s="20">
        <f t="shared" si="4"/>
        <v>101040.22805596099</v>
      </c>
      <c r="K16" s="71">
        <f t="shared" si="5"/>
        <v>67360.152037307329</v>
      </c>
      <c r="L16" s="71">
        <f t="shared" si="6"/>
        <v>33680.076018653665</v>
      </c>
      <c r="M16" s="27"/>
    </row>
    <row r="17" spans="1:13" ht="13.8" x14ac:dyDescent="0.25">
      <c r="A17" s="7" t="s">
        <v>39</v>
      </c>
      <c r="B17" s="22" t="s">
        <v>40</v>
      </c>
      <c r="C17" s="23">
        <v>460</v>
      </c>
      <c r="D17" s="24">
        <f t="shared" si="0"/>
        <v>8.3288068078942609E-2</v>
      </c>
      <c r="E17" s="23">
        <v>116</v>
      </c>
      <c r="F17" s="24">
        <f t="shared" si="1"/>
        <v>4.3202979515828681E-2</v>
      </c>
      <c r="G17" s="18"/>
      <c r="H17" s="25">
        <f t="shared" si="2"/>
        <v>43193.192105739639</v>
      </c>
      <c r="I17" s="25">
        <f t="shared" si="3"/>
        <v>33607.597765363134</v>
      </c>
      <c r="J17" s="20">
        <f t="shared" si="4"/>
        <v>76800.789871102781</v>
      </c>
      <c r="K17" s="71">
        <f t="shared" si="5"/>
        <v>51200.526580735183</v>
      </c>
      <c r="L17" s="71">
        <f t="shared" si="6"/>
        <v>25600.263290367599</v>
      </c>
      <c r="M17" s="27"/>
    </row>
    <row r="18" spans="1:13" ht="14.4" thickBot="1" x14ac:dyDescent="0.3">
      <c r="A18" s="39" t="s">
        <v>41</v>
      </c>
      <c r="B18" s="40" t="s">
        <v>42</v>
      </c>
      <c r="C18" s="41">
        <v>384</v>
      </c>
      <c r="D18" s="42">
        <f t="shared" si="0"/>
        <v>6.9527430744160776E-2</v>
      </c>
      <c r="E18" s="41">
        <v>138</v>
      </c>
      <c r="F18" s="42">
        <f t="shared" si="1"/>
        <v>5.1396648044692739E-2</v>
      </c>
      <c r="G18" s="18"/>
      <c r="H18" s="43">
        <f t="shared" si="2"/>
        <v>36056.92558392178</v>
      </c>
      <c r="I18" s="43">
        <f t="shared" si="3"/>
        <v>39981.452513966484</v>
      </c>
      <c r="J18" s="74">
        <f t="shared" si="4"/>
        <v>76038.378097888257</v>
      </c>
      <c r="K18" s="75">
        <f t="shared" si="5"/>
        <v>50692.252065258836</v>
      </c>
      <c r="L18" s="75">
        <f t="shared" si="6"/>
        <v>25346.126032629421</v>
      </c>
      <c r="M18" s="44"/>
    </row>
    <row r="19" spans="1:13" ht="16.2" thickBot="1" x14ac:dyDescent="0.35">
      <c r="A19" s="45" t="s">
        <v>43</v>
      </c>
      <c r="B19" s="46"/>
      <c r="C19" s="47">
        <f>SUM(C5:C18)</f>
        <v>5523</v>
      </c>
      <c r="D19" s="48">
        <v>100</v>
      </c>
      <c r="E19" s="47">
        <f>SUM(E5:E18)</f>
        <v>2685</v>
      </c>
      <c r="F19" s="49">
        <v>100</v>
      </c>
      <c r="G19" s="50"/>
      <c r="H19" s="51">
        <f>D4*J19</f>
        <v>518600</v>
      </c>
      <c r="I19" s="52">
        <f>F4*J19</f>
        <v>777900</v>
      </c>
      <c r="J19" s="72">
        <v>1296500</v>
      </c>
      <c r="K19" s="71">
        <f>SUM(K5:K18)</f>
        <v>864333.33333333337</v>
      </c>
      <c r="L19" s="71">
        <f t="shared" si="6"/>
        <v>432166.66666666663</v>
      </c>
      <c r="M19" s="44"/>
    </row>
    <row r="20" spans="1:13" ht="13.8" x14ac:dyDescent="0.25">
      <c r="A20" s="53"/>
      <c r="B20" s="54"/>
      <c r="C20" s="53" t="s">
        <v>44</v>
      </c>
      <c r="D20" s="55" t="s">
        <v>8</v>
      </c>
      <c r="E20" s="53" t="s">
        <v>44</v>
      </c>
      <c r="F20" s="55" t="s">
        <v>45</v>
      </c>
      <c r="G20" s="56"/>
      <c r="H20" s="57">
        <f>H19/C19</f>
        <v>93.898243708129641</v>
      </c>
      <c r="I20" s="57">
        <f>I19/E19</f>
        <v>289.72067039106145</v>
      </c>
      <c r="J20" s="58" t="s">
        <v>2</v>
      </c>
      <c r="K20" s="58"/>
      <c r="L20" s="58"/>
      <c r="M20" s="59"/>
    </row>
    <row r="21" spans="1:13" ht="15" x14ac:dyDescent="0.25">
      <c r="A21" s="60"/>
      <c r="B21" s="22"/>
      <c r="C21" s="61" t="s">
        <v>43</v>
      </c>
      <c r="D21" s="22"/>
      <c r="E21" s="61" t="s">
        <v>46</v>
      </c>
      <c r="F21" s="22"/>
      <c r="G21" s="2"/>
      <c r="H21" s="2"/>
      <c r="I21" s="2"/>
      <c r="J21" s="62" t="s">
        <v>2</v>
      </c>
      <c r="K21" s="62"/>
      <c r="L21" s="62"/>
    </row>
    <row r="22" spans="1:13" ht="16.2" thickBot="1" x14ac:dyDescent="0.35">
      <c r="A22" s="78"/>
      <c r="B22" s="79"/>
      <c r="C22" s="63"/>
      <c r="D22" s="64"/>
      <c r="E22" s="65"/>
      <c r="F22" s="64"/>
      <c r="G22" s="80"/>
      <c r="H22" s="80"/>
      <c r="I22" s="80"/>
      <c r="J22" s="62" t="s">
        <v>2</v>
      </c>
      <c r="K22" s="62"/>
      <c r="L22" s="62"/>
    </row>
    <row r="23" spans="1:13" ht="15.6" x14ac:dyDescent="0.3">
      <c r="A23" s="80"/>
      <c r="B23" s="80"/>
      <c r="C23" s="80"/>
      <c r="D23" s="80"/>
      <c r="E23" s="81" t="s">
        <v>2</v>
      </c>
      <c r="F23" s="80"/>
      <c r="G23" s="80"/>
      <c r="H23" s="82"/>
      <c r="I23" s="80"/>
    </row>
    <row r="24" spans="1:13" ht="15.6" x14ac:dyDescent="0.3">
      <c r="A24" s="66" t="s">
        <v>2</v>
      </c>
      <c r="B24" s="66"/>
      <c r="C24" s="66"/>
      <c r="D24" s="66"/>
      <c r="E24" s="67" t="s">
        <v>2</v>
      </c>
      <c r="F24" s="66"/>
      <c r="G24" s="80"/>
      <c r="H24" s="80"/>
      <c r="I24" s="80"/>
    </row>
    <row r="25" spans="1:13" ht="15.6" x14ac:dyDescent="0.3">
      <c r="A25" s="66" t="s">
        <v>47</v>
      </c>
      <c r="B25" s="80"/>
      <c r="C25" s="80"/>
      <c r="D25" s="80"/>
      <c r="E25" s="67"/>
      <c r="F25" s="66"/>
      <c r="G25" s="80"/>
      <c r="H25" s="80"/>
      <c r="I25" s="80"/>
    </row>
    <row r="26" spans="1:13" ht="15.6" x14ac:dyDescent="0.3">
      <c r="A26" s="70">
        <v>43024</v>
      </c>
      <c r="B26" s="66"/>
      <c r="C26" s="66"/>
      <c r="D26" s="66"/>
      <c r="E26" s="67"/>
      <c r="F26" s="80"/>
      <c r="G26" s="80"/>
      <c r="H26" s="82"/>
      <c r="I26" s="80"/>
    </row>
    <row r="27" spans="1:13" ht="15.6" x14ac:dyDescent="0.3">
      <c r="A27" s="83" t="s">
        <v>48</v>
      </c>
      <c r="B27" s="80"/>
      <c r="C27" s="80"/>
      <c r="D27" s="80"/>
      <c r="E27" s="80"/>
      <c r="F27" s="82"/>
      <c r="G27" s="80"/>
      <c r="H27" s="82"/>
      <c r="I27" s="82"/>
    </row>
    <row r="28" spans="1:13" ht="17.399999999999999" x14ac:dyDescent="0.3">
      <c r="A28" s="68"/>
      <c r="H28" s="69"/>
    </row>
    <row r="29" spans="1:13" ht="17.399999999999999" x14ac:dyDescent="0.3">
      <c r="A29" s="68"/>
      <c r="H29" s="69"/>
    </row>
    <row r="30" spans="1:13" ht="17.399999999999999" x14ac:dyDescent="0.3">
      <c r="A30" s="68"/>
      <c r="H30" s="69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2015</vt:lpstr>
    </vt:vector>
  </TitlesOfParts>
  <Manager/>
  <Company>METROPROJEKT Praha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Langmaierová</dc:creator>
  <cp:keywords/>
  <dc:description/>
  <cp:lastModifiedBy>Danuta</cp:lastModifiedBy>
  <cp:revision/>
  <dcterms:created xsi:type="dcterms:W3CDTF">2011-02-24T19:13:52Z</dcterms:created>
  <dcterms:modified xsi:type="dcterms:W3CDTF">2017-10-25T07:45:05Z</dcterms:modified>
  <cp:category/>
  <cp:contentStatus/>
</cp:coreProperties>
</file>