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ata\NAHRANI\KLIENTI\SLCR\"/>
    </mc:Choice>
  </mc:AlternateContent>
  <bookViews>
    <workbookView xWindow="0" yWindow="465" windowWidth="25605" windowHeight="14520"/>
  </bookViews>
  <sheets>
    <sheet name="2018" sheetId="1" r:id="rId1"/>
  </sheets>
  <definedNames>
    <definedName name="_xlnm.Print_Area" localSheetId="0">'2018'!$A$1:$L$27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3" i="1" l="1"/>
  <c r="G4" i="1"/>
  <c r="G5" i="1" l="1"/>
  <c r="C23" i="1"/>
  <c r="E24" i="1" s="1"/>
  <c r="F23" i="1"/>
  <c r="D17" i="1" l="1"/>
  <c r="E17" i="1" s="1"/>
  <c r="D13" i="1"/>
  <c r="E13" i="1" s="1"/>
  <c r="D9" i="1"/>
  <c r="E9" i="1" s="1"/>
  <c r="D14" i="1"/>
  <c r="E14" i="1" s="1"/>
  <c r="D12" i="1"/>
  <c r="E12" i="1" s="1"/>
  <c r="G18" i="1"/>
  <c r="H18" i="1" s="1"/>
  <c r="G10" i="1"/>
  <c r="H10" i="1" s="1"/>
  <c r="G14" i="1"/>
  <c r="H14" i="1" s="1"/>
  <c r="G17" i="1"/>
  <c r="H17" i="1" s="1"/>
  <c r="G21" i="1"/>
  <c r="H21" i="1" s="1"/>
  <c r="G20" i="1"/>
  <c r="H20" i="1" s="1"/>
  <c r="G19" i="1"/>
  <c r="H19" i="1" s="1"/>
  <c r="G11" i="1"/>
  <c r="H11" i="1" s="1"/>
  <c r="G16" i="1"/>
  <c r="H16" i="1" s="1"/>
  <c r="G15" i="1"/>
  <c r="H15" i="1" s="1"/>
  <c r="G22" i="1"/>
  <c r="H22" i="1" s="1"/>
  <c r="G13" i="1"/>
  <c r="H13" i="1" s="1"/>
  <c r="G12" i="1"/>
  <c r="H12" i="1" s="1"/>
  <c r="D20" i="1"/>
  <c r="E20" i="1" s="1"/>
  <c r="D18" i="1"/>
  <c r="E18" i="1" s="1"/>
  <c r="D21" i="1"/>
  <c r="E21" i="1" s="1"/>
  <c r="D16" i="1"/>
  <c r="E16" i="1" s="1"/>
  <c r="H24" i="1"/>
  <c r="G9" i="1"/>
  <c r="H9" i="1" s="1"/>
  <c r="D22" i="1"/>
  <c r="E22" i="1" s="1"/>
  <c r="D10" i="1"/>
  <c r="E10" i="1" s="1"/>
  <c r="D19" i="1"/>
  <c r="E19" i="1" s="1"/>
  <c r="D15" i="1"/>
  <c r="E15" i="1" s="1"/>
  <c r="D11" i="1"/>
  <c r="E11" i="1" s="1"/>
  <c r="G23" i="1" l="1"/>
  <c r="D23" i="1"/>
  <c r="I19" i="1"/>
  <c r="I17" i="1"/>
  <c r="I16" i="1"/>
  <c r="K16" i="1" s="1"/>
  <c r="I14" i="1"/>
  <c r="I13" i="1"/>
  <c r="I20" i="1"/>
  <c r="K20" i="1" s="1"/>
  <c r="I12" i="1"/>
  <c r="I18" i="1"/>
  <c r="I9" i="1"/>
  <c r="K9" i="1" s="1"/>
  <c r="I10" i="1"/>
  <c r="K18" i="1" l="1"/>
  <c r="K12" i="1"/>
  <c r="K13" i="1"/>
  <c r="K14" i="1"/>
  <c r="K10" i="1"/>
  <c r="K17" i="1"/>
  <c r="K19" i="1"/>
  <c r="I21" i="1"/>
  <c r="E23" i="1"/>
  <c r="I15" i="1"/>
  <c r="I22" i="1"/>
  <c r="H23" i="1"/>
  <c r="I11" i="1"/>
  <c r="K21" i="1" l="1"/>
  <c r="K11" i="1"/>
  <c r="K22" i="1"/>
  <c r="K15" i="1"/>
  <c r="I23" i="1"/>
  <c r="K23" i="1" l="1"/>
  <c r="K24" i="1" s="1"/>
</calcChain>
</file>

<file path=xl/sharedStrings.xml><?xml version="1.0" encoding="utf-8"?>
<sst xmlns="http://schemas.openxmlformats.org/spreadsheetml/2006/main" count="52" uniqueCount="49">
  <si>
    <t xml:space="preserve"> </t>
  </si>
  <si>
    <t>KSL</t>
  </si>
  <si>
    <t>I. splátka</t>
  </si>
  <si>
    <t>II. splátka</t>
  </si>
  <si>
    <t>poznámka</t>
  </si>
  <si>
    <t>Pražský</t>
  </si>
  <si>
    <t>A</t>
  </si>
  <si>
    <t>Jihomoravský</t>
  </si>
  <si>
    <t>B</t>
  </si>
  <si>
    <t>Jihočeský</t>
  </si>
  <si>
    <t>C</t>
  </si>
  <si>
    <t>Pardubický</t>
  </si>
  <si>
    <t>E</t>
  </si>
  <si>
    <t>Královéhradecký</t>
  </si>
  <si>
    <t>H</t>
  </si>
  <si>
    <t>Vysočina</t>
  </si>
  <si>
    <t>J</t>
  </si>
  <si>
    <t>Karlovarský</t>
  </si>
  <si>
    <t>K</t>
  </si>
  <si>
    <t>Liberecký</t>
  </si>
  <si>
    <t>L</t>
  </si>
  <si>
    <t>Olomoucký</t>
  </si>
  <si>
    <t>M</t>
  </si>
  <si>
    <t>Plzeňský</t>
  </si>
  <si>
    <t>P</t>
  </si>
  <si>
    <t>Středočeský</t>
  </si>
  <si>
    <t>S</t>
  </si>
  <si>
    <t>Moravskoslezský</t>
  </si>
  <si>
    <t>T</t>
  </si>
  <si>
    <t>Ústecký</t>
  </si>
  <si>
    <t>U</t>
  </si>
  <si>
    <t>Zlínský</t>
  </si>
  <si>
    <t>Z</t>
  </si>
  <si>
    <t>Částka k rozdělení - schváleno VH OSU AD :</t>
  </si>
  <si>
    <t>Kritérium A - počet členů KSL - 40 %:</t>
  </si>
  <si>
    <t>Kritérium A - počet registrovaných závodníků KSL - 60 %:</t>
  </si>
  <si>
    <t>Rozdělení finančních prostředků mezi KSL - rok 2018 :</t>
  </si>
  <si>
    <t>Kritérium "A"</t>
  </si>
  <si>
    <t>počet členů</t>
  </si>
  <si>
    <t>podíl KSL</t>
  </si>
  <si>
    <t>Celkem</t>
  </si>
  <si>
    <t>Kč na 1 člena</t>
  </si>
  <si>
    <t>Kritérium "B"</t>
  </si>
  <si>
    <t>počet závodníků</t>
  </si>
  <si>
    <t>dotace dle "A"</t>
  </si>
  <si>
    <t>dotace dle "B"</t>
  </si>
  <si>
    <t>Kč na 1 závodníka</t>
  </si>
  <si>
    <t>Dotace celkem</t>
  </si>
  <si>
    <t>Vypracoval : Danuta Štrougalová, Martin Štěpán, 10.6.2018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</si>
</sst>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&quot;Kč&quot;"/>
  </numFmts>
  <fonts count="26" x14ac:knownFonts="1">
    <font>
      <sz val="10"/>
      <name val="Arial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theme="10"/>
      <name val="Arial"/>
    </font>
    <font>
      <u/>
      <sz val="10"/>
      <color theme="11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u/>
      <sz val="11"/>
      <color theme="1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14" applyNumberFormat="0" applyAlignment="0" applyProtection="0"/>
    <xf numFmtId="0" fontId="6" fillId="0" borderId="0" applyNumberFormat="0" applyFill="0" applyBorder="0" applyAlignment="0" applyProtection="0"/>
    <xf numFmtId="0" fontId="7" fillId="28" borderId="0" applyNumberFormat="0" applyBorder="0" applyAlignment="0" applyProtection="0"/>
    <xf numFmtId="0" fontId="8" fillId="0" borderId="15" applyNumberFormat="0" applyFill="0" applyAlignment="0" applyProtection="0"/>
    <xf numFmtId="0" fontId="9" fillId="0" borderId="16" applyNumberFormat="0" applyFill="0" applyAlignment="0" applyProtection="0"/>
    <xf numFmtId="0" fontId="10" fillId="0" borderId="17" applyNumberFormat="0" applyFill="0" applyAlignment="0" applyProtection="0"/>
    <xf numFmtId="0" fontId="10" fillId="0" borderId="0" applyNumberFormat="0" applyFill="0" applyBorder="0" applyAlignment="0" applyProtection="0"/>
    <xf numFmtId="0" fontId="11" fillId="29" borderId="18" applyNumberFormat="0" applyAlignment="0" applyProtection="0"/>
    <xf numFmtId="0" fontId="12" fillId="30" borderId="14" applyNumberFormat="0" applyAlignment="0" applyProtection="0"/>
    <xf numFmtId="0" fontId="13" fillId="0" borderId="19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2" fillId="32" borderId="20" applyNumberFormat="0" applyFont="0" applyAlignment="0" applyProtection="0"/>
    <xf numFmtId="0" fontId="15" fillId="27" borderId="21" applyNumberFormat="0" applyAlignment="0" applyProtection="0"/>
    <xf numFmtId="9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2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84">
    <xf numFmtId="0" fontId="0" fillId="0" borderId="0" xfId="0"/>
    <xf numFmtId="0" fontId="21" fillId="0" borderId="0" xfId="0" applyFont="1" applyAlignment="1">
      <alignment vertical="center"/>
    </xf>
    <xf numFmtId="0" fontId="21" fillId="34" borderId="0" xfId="0" applyFont="1" applyFill="1" applyAlignment="1">
      <alignment vertical="center"/>
    </xf>
    <xf numFmtId="0" fontId="21" fillId="34" borderId="0" xfId="0" applyFont="1" applyFill="1" applyBorder="1" applyAlignment="1">
      <alignment vertical="center"/>
    </xf>
    <xf numFmtId="0" fontId="23" fillId="35" borderId="0" xfId="0" applyFont="1" applyFill="1" applyAlignment="1">
      <alignment vertical="center"/>
    </xf>
    <xf numFmtId="0" fontId="21" fillId="35" borderId="0" xfId="0" applyFont="1" applyFill="1" applyAlignment="1">
      <alignment vertical="center"/>
    </xf>
    <xf numFmtId="3" fontId="21" fillId="35" borderId="0" xfId="0" applyNumberFormat="1" applyFont="1" applyFill="1" applyAlignment="1">
      <alignment vertical="center"/>
    </xf>
    <xf numFmtId="0" fontId="21" fillId="35" borderId="2" xfId="0" applyFont="1" applyFill="1" applyBorder="1" applyAlignment="1">
      <alignment vertical="center"/>
    </xf>
    <xf numFmtId="0" fontId="22" fillId="35" borderId="23" xfId="0" applyFont="1" applyFill="1" applyBorder="1" applyAlignment="1">
      <alignment horizontal="center" vertical="center"/>
    </xf>
    <xf numFmtId="0" fontId="0" fillId="35" borderId="25" xfId="0" applyFill="1" applyBorder="1" applyAlignment="1">
      <alignment horizontal="center" vertical="center"/>
    </xf>
    <xf numFmtId="0" fontId="0" fillId="35" borderId="5" xfId="0" applyFill="1" applyBorder="1" applyAlignment="1">
      <alignment horizontal="center" vertical="center"/>
    </xf>
    <xf numFmtId="0" fontId="0" fillId="35" borderId="13" xfId="0" applyFill="1" applyBorder="1" applyAlignment="1">
      <alignment horizontal="center" vertical="center"/>
    </xf>
    <xf numFmtId="0" fontId="21" fillId="35" borderId="1" xfId="0" applyFont="1" applyFill="1" applyBorder="1" applyAlignment="1">
      <alignment vertical="center"/>
    </xf>
    <xf numFmtId="0" fontId="22" fillId="35" borderId="11" xfId="0" applyFont="1" applyFill="1" applyBorder="1" applyAlignment="1">
      <alignment horizontal="center" vertical="center"/>
    </xf>
    <xf numFmtId="0" fontId="0" fillId="35" borderId="4" xfId="0" applyFill="1" applyBorder="1" applyAlignment="1">
      <alignment horizontal="center" vertical="center"/>
    </xf>
    <xf numFmtId="0" fontId="22" fillId="35" borderId="28" xfId="0" applyFont="1" applyFill="1" applyBorder="1" applyAlignment="1">
      <alignment horizontal="center" vertical="center" wrapText="1"/>
    </xf>
    <xf numFmtId="9" fontId="22" fillId="35" borderId="30" xfId="0" applyNumberFormat="1" applyFont="1" applyFill="1" applyBorder="1" applyAlignment="1">
      <alignment horizontal="center" vertical="center" wrapText="1"/>
    </xf>
    <xf numFmtId="9" fontId="22" fillId="35" borderId="29" xfId="0" applyNumberFormat="1" applyFont="1" applyFill="1" applyBorder="1" applyAlignment="1">
      <alignment horizontal="center" vertical="center" wrapText="1"/>
    </xf>
    <xf numFmtId="0" fontId="22" fillId="35" borderId="48" xfId="0" applyFont="1" applyFill="1" applyBorder="1" applyAlignment="1">
      <alignment horizontal="center" vertical="center" wrapText="1"/>
    </xf>
    <xf numFmtId="0" fontId="22" fillId="35" borderId="49" xfId="0" applyFont="1" applyFill="1" applyBorder="1" applyAlignment="1">
      <alignment horizontal="center" vertical="center" wrapText="1"/>
    </xf>
    <xf numFmtId="0" fontId="22" fillId="35" borderId="50" xfId="0" applyFont="1" applyFill="1" applyBorder="1" applyAlignment="1">
      <alignment horizontal="center" vertical="center" wrapText="1"/>
    </xf>
    <xf numFmtId="0" fontId="22" fillId="35" borderId="3" xfId="0" applyFont="1" applyFill="1" applyBorder="1" applyAlignment="1">
      <alignment horizontal="center" vertical="center" wrapText="1"/>
    </xf>
    <xf numFmtId="0" fontId="21" fillId="35" borderId="40" xfId="0" applyFont="1" applyFill="1" applyBorder="1" applyAlignment="1">
      <alignment vertical="center"/>
    </xf>
    <xf numFmtId="0" fontId="21" fillId="35" borderId="41" xfId="0" applyFont="1" applyFill="1" applyBorder="1" applyAlignment="1">
      <alignment horizontal="center" vertical="center"/>
    </xf>
    <xf numFmtId="165" fontId="22" fillId="35" borderId="41" xfId="0" applyNumberFormat="1" applyFont="1" applyFill="1" applyBorder="1" applyAlignment="1">
      <alignment vertical="center"/>
    </xf>
    <xf numFmtId="165" fontId="22" fillId="35" borderId="51" xfId="0" applyNumberFormat="1" applyFont="1" applyFill="1" applyBorder="1" applyAlignment="1">
      <alignment vertical="center"/>
    </xf>
    <xf numFmtId="165" fontId="21" fillId="35" borderId="52" xfId="0" applyNumberFormat="1" applyFont="1" applyFill="1" applyBorder="1" applyAlignment="1">
      <alignment vertical="center"/>
    </xf>
    <xf numFmtId="165" fontId="21" fillId="35" borderId="53" xfId="0" applyNumberFormat="1" applyFont="1" applyFill="1" applyBorder="1" applyAlignment="1">
      <alignment vertical="center"/>
    </xf>
    <xf numFmtId="3" fontId="21" fillId="35" borderId="43" xfId="0" applyNumberFormat="1" applyFont="1" applyFill="1" applyBorder="1" applyAlignment="1">
      <alignment vertical="center"/>
    </xf>
    <xf numFmtId="0" fontId="21" fillId="35" borderId="24" xfId="0" applyFont="1" applyFill="1" applyBorder="1" applyAlignment="1">
      <alignment vertical="center"/>
    </xf>
    <xf numFmtId="0" fontId="21" fillId="35" borderId="8" xfId="0" applyFont="1" applyFill="1" applyBorder="1" applyAlignment="1">
      <alignment horizontal="center" vertical="center"/>
    </xf>
    <xf numFmtId="165" fontId="22" fillId="35" borderId="8" xfId="0" applyNumberFormat="1" applyFont="1" applyFill="1" applyBorder="1" applyAlignment="1">
      <alignment vertical="center"/>
    </xf>
    <xf numFmtId="165" fontId="22" fillId="35" borderId="54" xfId="0" applyNumberFormat="1" applyFont="1" applyFill="1" applyBorder="1" applyAlignment="1">
      <alignment vertical="center"/>
    </xf>
    <xf numFmtId="165" fontId="21" fillId="35" borderId="55" xfId="0" applyNumberFormat="1" applyFont="1" applyFill="1" applyBorder="1" applyAlignment="1">
      <alignment vertical="center"/>
    </xf>
    <xf numFmtId="165" fontId="21" fillId="35" borderId="56" xfId="0" applyNumberFormat="1" applyFont="1" applyFill="1" applyBorder="1" applyAlignment="1">
      <alignment vertical="center"/>
    </xf>
    <xf numFmtId="3" fontId="21" fillId="35" borderId="7" xfId="0" applyNumberFormat="1" applyFont="1" applyFill="1" applyBorder="1" applyAlignment="1">
      <alignment vertical="center"/>
    </xf>
    <xf numFmtId="0" fontId="21" fillId="35" borderId="7" xfId="0" applyFont="1" applyFill="1" applyBorder="1" applyAlignment="1">
      <alignment vertical="center"/>
    </xf>
    <xf numFmtId="0" fontId="21" fillId="35" borderId="44" xfId="0" applyFont="1" applyFill="1" applyBorder="1" applyAlignment="1">
      <alignment vertical="center"/>
    </xf>
    <xf numFmtId="0" fontId="21" fillId="35" borderId="45" xfId="0" applyFont="1" applyFill="1" applyBorder="1" applyAlignment="1">
      <alignment horizontal="center" vertical="center"/>
    </xf>
    <xf numFmtId="165" fontId="22" fillId="35" borderId="45" xfId="0" applyNumberFormat="1" applyFont="1" applyFill="1" applyBorder="1" applyAlignment="1">
      <alignment vertical="center"/>
    </xf>
    <xf numFmtId="165" fontId="22" fillId="35" borderId="57" xfId="0" applyNumberFormat="1" applyFont="1" applyFill="1" applyBorder="1" applyAlignment="1">
      <alignment vertical="center"/>
    </xf>
    <xf numFmtId="165" fontId="21" fillId="35" borderId="58" xfId="0" applyNumberFormat="1" applyFont="1" applyFill="1" applyBorder="1" applyAlignment="1">
      <alignment vertical="center"/>
    </xf>
    <xf numFmtId="165" fontId="21" fillId="35" borderId="59" xfId="0" applyNumberFormat="1" applyFont="1" applyFill="1" applyBorder="1" applyAlignment="1">
      <alignment vertical="center"/>
    </xf>
    <xf numFmtId="0" fontId="21" fillId="35" borderId="47" xfId="0" applyFont="1" applyFill="1" applyBorder="1" applyAlignment="1">
      <alignment vertical="center"/>
    </xf>
    <xf numFmtId="0" fontId="22" fillId="35" borderId="35" xfId="0" applyFont="1" applyFill="1" applyBorder="1" applyAlignment="1">
      <alignment horizontal="center" vertical="center"/>
    </xf>
    <xf numFmtId="0" fontId="0" fillId="35" borderId="36" xfId="0" applyFill="1" applyBorder="1" applyAlignment="1">
      <alignment horizontal="center" vertical="center"/>
    </xf>
    <xf numFmtId="165" fontId="24" fillId="35" borderId="39" xfId="0" applyNumberFormat="1" applyFont="1" applyFill="1" applyBorder="1" applyAlignment="1">
      <alignment vertical="center"/>
    </xf>
    <xf numFmtId="165" fontId="24" fillId="35" borderId="60" xfId="0" applyNumberFormat="1" applyFont="1" applyFill="1" applyBorder="1" applyAlignment="1">
      <alignment vertical="center"/>
    </xf>
    <xf numFmtId="165" fontId="24" fillId="35" borderId="61" xfId="0" applyNumberFormat="1" applyFont="1" applyFill="1" applyBorder="1" applyAlignment="1">
      <alignment vertical="center"/>
    </xf>
    <xf numFmtId="165" fontId="24" fillId="35" borderId="62" xfId="0" applyNumberFormat="1" applyFont="1" applyFill="1" applyBorder="1" applyAlignment="1">
      <alignment vertical="center"/>
    </xf>
    <xf numFmtId="0" fontId="21" fillId="35" borderId="27" xfId="0" applyFont="1" applyFill="1" applyBorder="1" applyAlignment="1">
      <alignment vertical="center"/>
    </xf>
    <xf numFmtId="0" fontId="21" fillId="35" borderId="6" xfId="0" applyFont="1" applyFill="1" applyBorder="1" applyAlignment="1">
      <alignment vertical="center"/>
    </xf>
    <xf numFmtId="0" fontId="22" fillId="35" borderId="13" xfId="0" applyFont="1" applyFill="1" applyBorder="1" applyAlignment="1">
      <alignment horizontal="center" vertical="center"/>
    </xf>
    <xf numFmtId="0" fontId="0" fillId="35" borderId="31" xfId="0" applyFill="1" applyBorder="1" applyAlignment="1">
      <alignment horizontal="center" vertical="center"/>
    </xf>
    <xf numFmtId="164" fontId="22" fillId="35" borderId="32" xfId="0" applyNumberFormat="1" applyFont="1" applyFill="1" applyBorder="1" applyAlignment="1">
      <alignment vertical="center"/>
    </xf>
    <xf numFmtId="0" fontId="22" fillId="35" borderId="33" xfId="0" applyFont="1" applyFill="1" applyBorder="1" applyAlignment="1">
      <alignment horizontal="center" vertical="center"/>
    </xf>
    <xf numFmtId="0" fontId="0" fillId="35" borderId="32" xfId="0" applyFill="1" applyBorder="1" applyAlignment="1">
      <alignment horizontal="center" vertical="center"/>
    </xf>
    <xf numFmtId="164" fontId="22" fillId="35" borderId="34" xfId="0" applyNumberFormat="1" applyFont="1" applyFill="1" applyBorder="1" applyAlignment="1">
      <alignment vertical="center"/>
    </xf>
    <xf numFmtId="164" fontId="22" fillId="35" borderId="6" xfId="0" applyNumberFormat="1" applyFont="1" applyFill="1" applyBorder="1" applyAlignment="1">
      <alignment vertical="center"/>
    </xf>
    <xf numFmtId="3" fontId="22" fillId="35" borderId="9" xfId="0" applyNumberFormat="1" applyFont="1" applyFill="1" applyBorder="1" applyAlignment="1">
      <alignment horizontal="center" vertical="center"/>
    </xf>
    <xf numFmtId="165" fontId="24" fillId="35" borderId="10" xfId="0" applyNumberFormat="1" applyFont="1" applyFill="1" applyBorder="1" applyAlignment="1">
      <alignment vertical="center"/>
    </xf>
    <xf numFmtId="0" fontId="21" fillId="35" borderId="0" xfId="0" applyFont="1" applyFill="1" applyBorder="1" applyAlignment="1">
      <alignment vertical="center"/>
    </xf>
    <xf numFmtId="0" fontId="25" fillId="35" borderId="0" xfId="0" applyFont="1" applyFill="1" applyBorder="1"/>
    <xf numFmtId="0" fontId="22" fillId="35" borderId="0" xfId="0" applyFont="1" applyFill="1" applyBorder="1" applyAlignment="1">
      <alignment vertical="center"/>
    </xf>
    <xf numFmtId="3" fontId="22" fillId="33" borderId="0" xfId="0" applyNumberFormat="1" applyFont="1" applyFill="1" applyAlignment="1">
      <alignment vertical="center"/>
    </xf>
    <xf numFmtId="3" fontId="22" fillId="35" borderId="0" xfId="0" applyNumberFormat="1" applyFont="1" applyFill="1" applyAlignment="1">
      <alignment vertical="center"/>
    </xf>
    <xf numFmtId="0" fontId="21" fillId="35" borderId="12" xfId="0" applyFont="1" applyFill="1" applyBorder="1" applyAlignment="1">
      <alignment vertical="center"/>
    </xf>
    <xf numFmtId="3" fontId="21" fillId="33" borderId="40" xfId="0" applyNumberFormat="1" applyFont="1" applyFill="1" applyBorder="1" applyAlignment="1">
      <alignment horizontal="right" vertical="center" indent="2"/>
    </xf>
    <xf numFmtId="10" fontId="21" fillId="35" borderId="42" xfId="40" applyNumberFormat="1" applyFont="1" applyFill="1" applyBorder="1" applyAlignment="1">
      <alignment horizontal="right" vertical="center" indent="2"/>
    </xf>
    <xf numFmtId="3" fontId="21" fillId="33" borderId="24" xfId="0" applyNumberFormat="1" applyFont="1" applyFill="1" applyBorder="1" applyAlignment="1">
      <alignment horizontal="right" vertical="center" indent="2"/>
    </xf>
    <xf numFmtId="10" fontId="21" fillId="35" borderId="26" xfId="40" applyNumberFormat="1" applyFont="1" applyFill="1" applyBorder="1" applyAlignment="1">
      <alignment horizontal="right" vertical="center" indent="2"/>
    </xf>
    <xf numFmtId="3" fontId="21" fillId="33" borderId="44" xfId="0" applyNumberFormat="1" applyFont="1" applyFill="1" applyBorder="1" applyAlignment="1">
      <alignment horizontal="right" vertical="center" indent="2"/>
    </xf>
    <xf numFmtId="10" fontId="21" fillId="35" borderId="46" xfId="40" applyNumberFormat="1" applyFont="1" applyFill="1" applyBorder="1" applyAlignment="1">
      <alignment horizontal="right" vertical="center" indent="2"/>
    </xf>
    <xf numFmtId="3" fontId="24" fillId="35" borderId="37" xfId="0" applyNumberFormat="1" applyFont="1" applyFill="1" applyBorder="1" applyAlignment="1">
      <alignment horizontal="right" vertical="center" indent="2"/>
    </xf>
    <xf numFmtId="10" fontId="24" fillId="35" borderId="38" xfId="0" applyNumberFormat="1" applyFont="1" applyFill="1" applyBorder="1" applyAlignment="1">
      <alignment horizontal="right" vertical="center" indent="2"/>
    </xf>
    <xf numFmtId="0" fontId="21" fillId="33" borderId="40" xfId="0" applyFont="1" applyFill="1" applyBorder="1" applyAlignment="1">
      <alignment horizontal="right" vertical="center" indent="1"/>
    </xf>
    <xf numFmtId="10" fontId="21" fillId="35" borderId="42" xfId="40" applyNumberFormat="1" applyFont="1" applyFill="1" applyBorder="1" applyAlignment="1">
      <alignment horizontal="right" vertical="center" indent="1"/>
    </xf>
    <xf numFmtId="3" fontId="21" fillId="33" borderId="24" xfId="0" applyNumberFormat="1" applyFont="1" applyFill="1" applyBorder="1" applyAlignment="1">
      <alignment horizontal="right" vertical="center" indent="1"/>
    </xf>
    <xf numFmtId="10" fontId="21" fillId="35" borderId="26" xfId="40" applyNumberFormat="1" applyFont="1" applyFill="1" applyBorder="1" applyAlignment="1">
      <alignment horizontal="right" vertical="center" indent="1"/>
    </xf>
    <xf numFmtId="0" fontId="21" fillId="33" borderId="24" xfId="0" applyFont="1" applyFill="1" applyBorder="1" applyAlignment="1">
      <alignment horizontal="right" vertical="center" indent="1"/>
    </xf>
    <xf numFmtId="3" fontId="21" fillId="33" borderId="44" xfId="0" applyNumberFormat="1" applyFont="1" applyFill="1" applyBorder="1" applyAlignment="1">
      <alignment horizontal="right" vertical="center" indent="1"/>
    </xf>
    <xf numFmtId="10" fontId="21" fillId="35" borderId="46" xfId="40" applyNumberFormat="1" applyFont="1" applyFill="1" applyBorder="1" applyAlignment="1">
      <alignment horizontal="right" vertical="center" indent="1"/>
    </xf>
    <xf numFmtId="3" fontId="24" fillId="35" borderId="37" xfId="0" applyNumberFormat="1" applyFont="1" applyFill="1" applyBorder="1" applyAlignment="1">
      <alignment horizontal="right" vertical="center" indent="1"/>
    </xf>
    <xf numFmtId="10" fontId="24" fillId="35" borderId="38" xfId="0" applyNumberFormat="1" applyFont="1" applyFill="1" applyBorder="1" applyAlignment="1">
      <alignment horizontal="right" vertical="center" indent="1"/>
    </xf>
  </cellXfs>
  <cellStyles count="4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Explanatory Text 2" xfId="27"/>
    <cellStyle name="Good 2" xfId="28"/>
    <cellStyle name="Heading 1 2" xfId="29"/>
    <cellStyle name="Heading 2 2" xfId="30"/>
    <cellStyle name="Heading 3 2" xfId="31"/>
    <cellStyle name="Heading 4 2" xfId="32"/>
    <cellStyle name="Hypertextový odkaz" xfId="44" builtinId="8" hidden="1"/>
    <cellStyle name="Hypertextový odkaz" xfId="46" builtinId="8" hidden="1"/>
    <cellStyle name="Check Cell 2" xfId="33"/>
    <cellStyle name="Input 2" xfId="34"/>
    <cellStyle name="Linked Cell 2" xfId="35"/>
    <cellStyle name="Neutral 2" xfId="36"/>
    <cellStyle name="Normal 2" xfId="37"/>
    <cellStyle name="Normální" xfId="0" builtinId="0"/>
    <cellStyle name="Note 2" xfId="38"/>
    <cellStyle name="Output 2" xfId="39"/>
    <cellStyle name="Použitý hypertextový odkaz" xfId="45" builtinId="9" hidden="1"/>
    <cellStyle name="Použitý hypertextový odkaz" xfId="47" builtinId="9" hidden="1"/>
    <cellStyle name="Procenta" xfId="40" builtinId="5"/>
    <cellStyle name="Title 2" xfId="41"/>
    <cellStyle name="Total 2" xfId="42"/>
    <cellStyle name="Warning Text 2" xfId="4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09"/>
  <sheetViews>
    <sheetView tabSelected="1" workbookViewId="0">
      <selection activeCell="A10" sqref="A10"/>
    </sheetView>
  </sheetViews>
  <sheetFormatPr defaultColWidth="8.85546875" defaultRowHeight="12.75" x14ac:dyDescent="0.2"/>
  <cols>
    <col min="1" max="1" width="19.7109375" style="1" customWidth="1"/>
    <col min="2" max="2" width="3" style="1" customWidth="1"/>
    <col min="3" max="11" width="12.7109375" style="1" customWidth="1"/>
    <col min="12" max="12" width="24.7109375" style="1" customWidth="1"/>
    <col min="13" max="36" width="8.85546875" style="2"/>
    <col min="37" max="16384" width="8.85546875" style="1"/>
  </cols>
  <sheetData>
    <row r="1" spans="1:12" ht="24.75" customHeight="1" x14ac:dyDescent="0.2">
      <c r="A1" s="4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8" customHeight="1" x14ac:dyDescent="0.2">
      <c r="A3" s="5" t="s">
        <v>33</v>
      </c>
      <c r="B3" s="5"/>
      <c r="C3" s="5"/>
      <c r="D3" s="5"/>
      <c r="E3" s="6"/>
      <c r="F3" s="5"/>
      <c r="G3" s="64">
        <v>1321000</v>
      </c>
      <c r="H3" s="6"/>
      <c r="I3" s="6"/>
      <c r="J3" s="5"/>
      <c r="K3" s="5"/>
      <c r="L3" s="5"/>
    </row>
    <row r="4" spans="1:12" ht="18" customHeight="1" x14ac:dyDescent="0.2">
      <c r="A4" s="5" t="s">
        <v>34</v>
      </c>
      <c r="B4" s="5"/>
      <c r="C4" s="5"/>
      <c r="D4" s="5"/>
      <c r="E4" s="6"/>
      <c r="F4" s="5"/>
      <c r="G4" s="65">
        <f>+G3*0.4</f>
        <v>528400</v>
      </c>
      <c r="H4" s="6"/>
      <c r="I4" s="6"/>
      <c r="J4" s="5"/>
      <c r="K4" s="5"/>
      <c r="L4" s="5"/>
    </row>
    <row r="5" spans="1:12" ht="18" customHeight="1" x14ac:dyDescent="0.2">
      <c r="A5" s="5" t="s">
        <v>35</v>
      </c>
      <c r="B5" s="5"/>
      <c r="C5" s="5"/>
      <c r="D5" s="5"/>
      <c r="E5" s="6"/>
      <c r="F5" s="5"/>
      <c r="G5" s="65">
        <f>+G3-G4</f>
        <v>792600</v>
      </c>
      <c r="H5" s="6"/>
      <c r="I5" s="6"/>
      <c r="J5" s="5"/>
      <c r="K5" s="5"/>
      <c r="L5" s="5"/>
    </row>
    <row r="6" spans="1:12" ht="18" customHeight="1" thickBo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18" customHeight="1" thickBot="1" x14ac:dyDescent="0.25">
      <c r="A7" s="5"/>
      <c r="B7" s="7"/>
      <c r="C7" s="8" t="s">
        <v>37</v>
      </c>
      <c r="D7" s="9"/>
      <c r="E7" s="10"/>
      <c r="F7" s="8" t="s">
        <v>42</v>
      </c>
      <c r="G7" s="9"/>
      <c r="H7" s="10"/>
      <c r="I7" s="11"/>
      <c r="J7" s="12"/>
      <c r="K7" s="12"/>
      <c r="L7" s="12"/>
    </row>
    <row r="8" spans="1:12" ht="30" customHeight="1" thickBot="1" x14ac:dyDescent="0.25">
      <c r="A8" s="13" t="s">
        <v>1</v>
      </c>
      <c r="B8" s="14"/>
      <c r="C8" s="15" t="s">
        <v>38</v>
      </c>
      <c r="D8" s="16" t="s">
        <v>39</v>
      </c>
      <c r="E8" s="17" t="s">
        <v>44</v>
      </c>
      <c r="F8" s="15" t="s">
        <v>43</v>
      </c>
      <c r="G8" s="16" t="s">
        <v>39</v>
      </c>
      <c r="H8" s="17" t="s">
        <v>45</v>
      </c>
      <c r="I8" s="18" t="s">
        <v>47</v>
      </c>
      <c r="J8" s="19" t="s">
        <v>2</v>
      </c>
      <c r="K8" s="20" t="s">
        <v>3</v>
      </c>
      <c r="L8" s="21" t="s">
        <v>4</v>
      </c>
    </row>
    <row r="9" spans="1:12" ht="18" customHeight="1" thickTop="1" x14ac:dyDescent="0.2">
      <c r="A9" s="22" t="s">
        <v>5</v>
      </c>
      <c r="B9" s="23" t="s">
        <v>6</v>
      </c>
      <c r="C9" s="67">
        <v>506</v>
      </c>
      <c r="D9" s="68">
        <f t="shared" ref="D9:D22" si="0">C9/$C$23</f>
        <v>8.9955555555555552E-2</v>
      </c>
      <c r="E9" s="24">
        <f>ROUND(D9*$G$4,1)</f>
        <v>47532.5</v>
      </c>
      <c r="F9" s="75">
        <v>380</v>
      </c>
      <c r="G9" s="76">
        <f>F9/$F$23</f>
        <v>0.14323407463249152</v>
      </c>
      <c r="H9" s="24">
        <f>ROUND(G9*$G$5,1)</f>
        <v>113527.3</v>
      </c>
      <c r="I9" s="25">
        <f>+E9+H9</f>
        <v>161059.79999999999</v>
      </c>
      <c r="J9" s="26">
        <v>65053</v>
      </c>
      <c r="K9" s="27">
        <f>+I9-J9</f>
        <v>96006.799999999988</v>
      </c>
      <c r="L9" s="28" t="s">
        <v>0</v>
      </c>
    </row>
    <row r="10" spans="1:12" ht="18" customHeight="1" x14ac:dyDescent="0.2">
      <c r="A10" s="29" t="s">
        <v>7</v>
      </c>
      <c r="B10" s="30" t="s">
        <v>8</v>
      </c>
      <c r="C10" s="69">
        <v>249</v>
      </c>
      <c r="D10" s="70">
        <f t="shared" si="0"/>
        <v>4.4266666666666669E-2</v>
      </c>
      <c r="E10" s="31">
        <f t="shared" ref="E10:E22" si="1">ROUND(D10*$G$4,1)</f>
        <v>23390.5</v>
      </c>
      <c r="F10" s="77">
        <v>201</v>
      </c>
      <c r="G10" s="78">
        <f t="shared" ref="G10:G22" si="2">F10/$F$23</f>
        <v>7.5763286845081046E-2</v>
      </c>
      <c r="H10" s="31">
        <f t="shared" ref="H10:H22" si="3">ROUND(G10*$G$5,1)</f>
        <v>60050</v>
      </c>
      <c r="I10" s="32">
        <f t="shared" ref="I10:I22" si="4">+E10+H10</f>
        <v>83440.5</v>
      </c>
      <c r="J10" s="33">
        <v>34489</v>
      </c>
      <c r="K10" s="34">
        <f t="shared" ref="K10:K22" si="5">+I10-J10</f>
        <v>48951.5</v>
      </c>
      <c r="L10" s="35" t="s">
        <v>0</v>
      </c>
    </row>
    <row r="11" spans="1:12" ht="18" customHeight="1" x14ac:dyDescent="0.2">
      <c r="A11" s="29" t="s">
        <v>9</v>
      </c>
      <c r="B11" s="30" t="s">
        <v>10</v>
      </c>
      <c r="C11" s="69">
        <v>256</v>
      </c>
      <c r="D11" s="70">
        <f t="shared" si="0"/>
        <v>4.5511111111111113E-2</v>
      </c>
      <c r="E11" s="31">
        <f t="shared" si="1"/>
        <v>24048.1</v>
      </c>
      <c r="F11" s="79">
        <v>179</v>
      </c>
      <c r="G11" s="78">
        <f t="shared" si="2"/>
        <v>6.7470787787410474E-2</v>
      </c>
      <c r="H11" s="31">
        <f t="shared" si="3"/>
        <v>53477.3</v>
      </c>
      <c r="I11" s="32">
        <f t="shared" si="4"/>
        <v>77525.399999999994</v>
      </c>
      <c r="J11" s="33">
        <v>27368</v>
      </c>
      <c r="K11" s="34">
        <f t="shared" si="5"/>
        <v>50157.399999999994</v>
      </c>
      <c r="L11" s="36"/>
    </row>
    <row r="12" spans="1:12" ht="18" customHeight="1" x14ac:dyDescent="0.2">
      <c r="A12" s="29" t="s">
        <v>11</v>
      </c>
      <c r="B12" s="30" t="s">
        <v>12</v>
      </c>
      <c r="C12" s="69">
        <v>1028</v>
      </c>
      <c r="D12" s="70">
        <f t="shared" si="0"/>
        <v>0.18275555555555556</v>
      </c>
      <c r="E12" s="31">
        <f t="shared" si="1"/>
        <v>96568</v>
      </c>
      <c r="F12" s="79">
        <v>91</v>
      </c>
      <c r="G12" s="78">
        <f t="shared" si="2"/>
        <v>3.430079155672823E-2</v>
      </c>
      <c r="H12" s="31">
        <f t="shared" si="3"/>
        <v>27186.799999999999</v>
      </c>
      <c r="I12" s="32">
        <f t="shared" si="4"/>
        <v>123754.8</v>
      </c>
      <c r="J12" s="33">
        <v>43106</v>
      </c>
      <c r="K12" s="34">
        <f t="shared" si="5"/>
        <v>80648.800000000003</v>
      </c>
      <c r="L12" s="36"/>
    </row>
    <row r="13" spans="1:12" ht="18" customHeight="1" x14ac:dyDescent="0.2">
      <c r="A13" s="29" t="s">
        <v>13</v>
      </c>
      <c r="B13" s="30" t="s">
        <v>14</v>
      </c>
      <c r="C13" s="69">
        <v>681</v>
      </c>
      <c r="D13" s="70">
        <f t="shared" si="0"/>
        <v>0.12106666666666667</v>
      </c>
      <c r="E13" s="31">
        <f t="shared" si="1"/>
        <v>63971.6</v>
      </c>
      <c r="F13" s="77">
        <v>374</v>
      </c>
      <c r="G13" s="78">
        <f t="shared" si="2"/>
        <v>0.14097248398039955</v>
      </c>
      <c r="H13" s="31">
        <f t="shared" si="3"/>
        <v>111734.8</v>
      </c>
      <c r="I13" s="32">
        <f t="shared" si="4"/>
        <v>175706.4</v>
      </c>
      <c r="J13" s="33">
        <v>69979</v>
      </c>
      <c r="K13" s="34">
        <f t="shared" si="5"/>
        <v>105727.4</v>
      </c>
      <c r="L13" s="36"/>
    </row>
    <row r="14" spans="1:12" ht="18" customHeight="1" x14ac:dyDescent="0.2">
      <c r="A14" s="29" t="s">
        <v>15</v>
      </c>
      <c r="B14" s="30" t="s">
        <v>16</v>
      </c>
      <c r="C14" s="69">
        <v>82</v>
      </c>
      <c r="D14" s="70">
        <f t="shared" si="0"/>
        <v>1.4577777777777778E-2</v>
      </c>
      <c r="E14" s="31">
        <f t="shared" si="1"/>
        <v>7702.9</v>
      </c>
      <c r="F14" s="79">
        <v>60</v>
      </c>
      <c r="G14" s="78">
        <f t="shared" si="2"/>
        <v>2.2615906520919715E-2</v>
      </c>
      <c r="H14" s="31">
        <f t="shared" si="3"/>
        <v>17925.400000000001</v>
      </c>
      <c r="I14" s="32">
        <f t="shared" si="4"/>
        <v>25628.300000000003</v>
      </c>
      <c r="J14" s="33">
        <v>12446</v>
      </c>
      <c r="K14" s="34">
        <f t="shared" si="5"/>
        <v>13182.300000000003</v>
      </c>
      <c r="L14" s="36"/>
    </row>
    <row r="15" spans="1:12" ht="18" customHeight="1" x14ac:dyDescent="0.2">
      <c r="A15" s="29" t="s">
        <v>17</v>
      </c>
      <c r="B15" s="30" t="s">
        <v>18</v>
      </c>
      <c r="C15" s="69">
        <v>193</v>
      </c>
      <c r="D15" s="70">
        <f t="shared" si="0"/>
        <v>3.4311111111111112E-2</v>
      </c>
      <c r="E15" s="31">
        <f t="shared" si="1"/>
        <v>18130</v>
      </c>
      <c r="F15" s="79">
        <v>134</v>
      </c>
      <c r="G15" s="78">
        <f t="shared" si="2"/>
        <v>5.0508857896720695E-2</v>
      </c>
      <c r="H15" s="31">
        <f t="shared" si="3"/>
        <v>40033.300000000003</v>
      </c>
      <c r="I15" s="32">
        <f t="shared" si="4"/>
        <v>58163.3</v>
      </c>
      <c r="J15" s="33">
        <v>26659</v>
      </c>
      <c r="K15" s="34">
        <f t="shared" si="5"/>
        <v>31504.300000000003</v>
      </c>
      <c r="L15" s="36"/>
    </row>
    <row r="16" spans="1:12" ht="18" customHeight="1" x14ac:dyDescent="0.2">
      <c r="A16" s="29" t="s">
        <v>19</v>
      </c>
      <c r="B16" s="30" t="s">
        <v>20</v>
      </c>
      <c r="C16" s="69">
        <v>778</v>
      </c>
      <c r="D16" s="70">
        <f t="shared" si="0"/>
        <v>0.13831111111111111</v>
      </c>
      <c r="E16" s="31">
        <f t="shared" si="1"/>
        <v>73083.600000000006</v>
      </c>
      <c r="F16" s="77">
        <v>365</v>
      </c>
      <c r="G16" s="78">
        <f t="shared" si="2"/>
        <v>0.13758009800226159</v>
      </c>
      <c r="H16" s="31">
        <f t="shared" si="3"/>
        <v>109046</v>
      </c>
      <c r="I16" s="32">
        <f t="shared" si="4"/>
        <v>182129.6</v>
      </c>
      <c r="J16" s="33">
        <v>70767</v>
      </c>
      <c r="K16" s="34">
        <f t="shared" si="5"/>
        <v>111362.6</v>
      </c>
      <c r="L16" s="36"/>
    </row>
    <row r="17" spans="1:12" ht="18" customHeight="1" x14ac:dyDescent="0.2">
      <c r="A17" s="29" t="s">
        <v>21</v>
      </c>
      <c r="B17" s="30" t="s">
        <v>22</v>
      </c>
      <c r="C17" s="69">
        <v>177</v>
      </c>
      <c r="D17" s="70">
        <f t="shared" si="0"/>
        <v>3.1466666666666664E-2</v>
      </c>
      <c r="E17" s="31">
        <f t="shared" si="1"/>
        <v>16627</v>
      </c>
      <c r="F17" s="77">
        <v>141</v>
      </c>
      <c r="G17" s="78">
        <f t="shared" si="2"/>
        <v>5.3147380324161324E-2</v>
      </c>
      <c r="H17" s="31">
        <f t="shared" si="3"/>
        <v>42124.6</v>
      </c>
      <c r="I17" s="32">
        <f t="shared" si="4"/>
        <v>58751.6</v>
      </c>
      <c r="J17" s="33">
        <v>25307</v>
      </c>
      <c r="K17" s="34">
        <f t="shared" si="5"/>
        <v>33444.6</v>
      </c>
      <c r="L17" s="36"/>
    </row>
    <row r="18" spans="1:12" ht="18" customHeight="1" x14ac:dyDescent="0.2">
      <c r="A18" s="29" t="s">
        <v>23</v>
      </c>
      <c r="B18" s="30" t="s">
        <v>24</v>
      </c>
      <c r="C18" s="69">
        <v>361</v>
      </c>
      <c r="D18" s="70">
        <f t="shared" si="0"/>
        <v>6.4177777777777778E-2</v>
      </c>
      <c r="E18" s="31">
        <f t="shared" si="1"/>
        <v>33911.5</v>
      </c>
      <c r="F18" s="77">
        <v>177</v>
      </c>
      <c r="G18" s="78">
        <f t="shared" si="2"/>
        <v>6.671692423671316E-2</v>
      </c>
      <c r="H18" s="31">
        <f t="shared" si="3"/>
        <v>52879.8</v>
      </c>
      <c r="I18" s="32">
        <f t="shared" si="4"/>
        <v>86791.3</v>
      </c>
      <c r="J18" s="33">
        <v>33126</v>
      </c>
      <c r="K18" s="34">
        <f t="shared" si="5"/>
        <v>53665.3</v>
      </c>
      <c r="L18" s="36"/>
    </row>
    <row r="19" spans="1:12" ht="18" customHeight="1" x14ac:dyDescent="0.2">
      <c r="A19" s="29" t="s">
        <v>25</v>
      </c>
      <c r="B19" s="30" t="s">
        <v>26</v>
      </c>
      <c r="C19" s="69">
        <v>209</v>
      </c>
      <c r="D19" s="70">
        <f t="shared" si="0"/>
        <v>3.7155555555555553E-2</v>
      </c>
      <c r="E19" s="31">
        <f t="shared" si="1"/>
        <v>19633</v>
      </c>
      <c r="F19" s="77">
        <v>97</v>
      </c>
      <c r="G19" s="78">
        <f t="shared" si="2"/>
        <v>3.6562382208820202E-2</v>
      </c>
      <c r="H19" s="31">
        <f t="shared" si="3"/>
        <v>28979.3</v>
      </c>
      <c r="I19" s="32">
        <f t="shared" si="4"/>
        <v>48612.3</v>
      </c>
      <c r="J19" s="33">
        <v>16678</v>
      </c>
      <c r="K19" s="34">
        <f t="shared" si="5"/>
        <v>31934.300000000003</v>
      </c>
      <c r="L19" s="36"/>
    </row>
    <row r="20" spans="1:12" ht="18" customHeight="1" x14ac:dyDescent="0.2">
      <c r="A20" s="29" t="s">
        <v>27</v>
      </c>
      <c r="B20" s="30" t="s">
        <v>28</v>
      </c>
      <c r="C20" s="69">
        <v>366</v>
      </c>
      <c r="D20" s="70">
        <f t="shared" si="0"/>
        <v>6.5066666666666662E-2</v>
      </c>
      <c r="E20" s="31">
        <f t="shared" si="1"/>
        <v>34381.199999999997</v>
      </c>
      <c r="F20" s="77">
        <v>213</v>
      </c>
      <c r="G20" s="78">
        <f t="shared" si="2"/>
        <v>8.0286468149264989E-2</v>
      </c>
      <c r="H20" s="31">
        <f t="shared" si="3"/>
        <v>63635.1</v>
      </c>
      <c r="I20" s="32">
        <f t="shared" si="4"/>
        <v>98016.299999999988</v>
      </c>
      <c r="J20" s="33">
        <v>46481</v>
      </c>
      <c r="K20" s="34">
        <f t="shared" si="5"/>
        <v>51535.299999999988</v>
      </c>
      <c r="L20" s="36"/>
    </row>
    <row r="21" spans="1:12" ht="18" customHeight="1" x14ac:dyDescent="0.2">
      <c r="A21" s="29" t="s">
        <v>29</v>
      </c>
      <c r="B21" s="30" t="s">
        <v>30</v>
      </c>
      <c r="C21" s="69">
        <v>343</v>
      </c>
      <c r="D21" s="70">
        <f t="shared" si="0"/>
        <v>6.0977777777777777E-2</v>
      </c>
      <c r="E21" s="31">
        <f t="shared" si="1"/>
        <v>32220.7</v>
      </c>
      <c r="F21" s="77">
        <v>107</v>
      </c>
      <c r="G21" s="78">
        <f t="shared" si="2"/>
        <v>4.0331699962306823E-2</v>
      </c>
      <c r="H21" s="31">
        <f t="shared" si="3"/>
        <v>31966.9</v>
      </c>
      <c r="I21" s="32">
        <f t="shared" si="4"/>
        <v>64187.600000000006</v>
      </c>
      <c r="J21" s="33">
        <v>41395</v>
      </c>
      <c r="K21" s="34">
        <f t="shared" si="5"/>
        <v>22792.600000000006</v>
      </c>
      <c r="L21" s="36"/>
    </row>
    <row r="22" spans="1:12" ht="18" customHeight="1" thickBot="1" x14ac:dyDescent="0.25">
      <c r="A22" s="37" t="s">
        <v>31</v>
      </c>
      <c r="B22" s="38" t="s">
        <v>32</v>
      </c>
      <c r="C22" s="71">
        <v>396</v>
      </c>
      <c r="D22" s="72">
        <f t="shared" si="0"/>
        <v>7.0400000000000004E-2</v>
      </c>
      <c r="E22" s="39">
        <f t="shared" si="1"/>
        <v>37199.4</v>
      </c>
      <c r="F22" s="80">
        <v>134</v>
      </c>
      <c r="G22" s="81">
        <f t="shared" si="2"/>
        <v>5.0508857896720695E-2</v>
      </c>
      <c r="H22" s="39">
        <f t="shared" si="3"/>
        <v>40033.300000000003</v>
      </c>
      <c r="I22" s="40">
        <f t="shared" si="4"/>
        <v>77232.700000000012</v>
      </c>
      <c r="J22" s="41">
        <v>37141</v>
      </c>
      <c r="K22" s="42">
        <f t="shared" si="5"/>
        <v>40091.700000000012</v>
      </c>
      <c r="L22" s="43"/>
    </row>
    <row r="23" spans="1:12" ht="18" customHeight="1" thickTop="1" thickBot="1" x14ac:dyDescent="0.25">
      <c r="A23" s="44" t="s">
        <v>40</v>
      </c>
      <c r="B23" s="45"/>
      <c r="C23" s="73">
        <f>SUM(C9:C22)</f>
        <v>5625</v>
      </c>
      <c r="D23" s="74">
        <f>+SUM(D9:D22)</f>
        <v>1</v>
      </c>
      <c r="E23" s="46">
        <f>+SUM(E9:E22)</f>
        <v>528400.00000000012</v>
      </c>
      <c r="F23" s="82">
        <f>SUM(F9:F22)</f>
        <v>2653</v>
      </c>
      <c r="G23" s="83">
        <f>+SUM(G9:G22)</f>
        <v>0.99999999999999989</v>
      </c>
      <c r="H23" s="46">
        <f>+SUM(H9:H22)</f>
        <v>792599.9</v>
      </c>
      <c r="I23" s="47">
        <f>+SUM(I9:I22)</f>
        <v>1320999.9000000001</v>
      </c>
      <c r="J23" s="48">
        <f>+SUM(J9:J22)</f>
        <v>549995</v>
      </c>
      <c r="K23" s="49">
        <f>+SUM(K9:K22)</f>
        <v>771004.90000000014</v>
      </c>
      <c r="L23" s="50"/>
    </row>
    <row r="24" spans="1:12" ht="18" customHeight="1" thickBot="1" x14ac:dyDescent="0.25">
      <c r="A24" s="66"/>
      <c r="B24" s="51"/>
      <c r="C24" s="52" t="s">
        <v>41</v>
      </c>
      <c r="D24" s="53"/>
      <c r="E24" s="54">
        <f>+G4/C23</f>
        <v>93.937777777777782</v>
      </c>
      <c r="F24" s="55" t="s">
        <v>46</v>
      </c>
      <c r="G24" s="56"/>
      <c r="H24" s="57">
        <f>+G5/F23</f>
        <v>298.7561251413494</v>
      </c>
      <c r="I24" s="58"/>
      <c r="J24" s="59" t="s">
        <v>40</v>
      </c>
      <c r="K24" s="60">
        <f>+J23+K23</f>
        <v>1320999.9000000001</v>
      </c>
      <c r="L24" s="61"/>
    </row>
    <row r="25" spans="1:12" ht="15" customHeight="1" x14ac:dyDescent="0.2">
      <c r="A25" s="5"/>
      <c r="B25" s="5"/>
      <c r="C25" s="5"/>
      <c r="D25" s="5"/>
      <c r="E25" s="5"/>
      <c r="F25" s="5"/>
      <c r="G25" s="5"/>
      <c r="H25" s="5"/>
      <c r="I25" s="61"/>
      <c r="J25" s="6"/>
      <c r="K25" s="6"/>
      <c r="L25" s="5"/>
    </row>
    <row r="26" spans="1:12" ht="15" customHeight="1" x14ac:dyDescent="0.25">
      <c r="A26" s="62" t="s">
        <v>48</v>
      </c>
      <c r="B26" s="5"/>
      <c r="C26" s="5"/>
      <c r="D26" s="5"/>
      <c r="E26" s="5"/>
      <c r="F26" s="5"/>
      <c r="G26" s="5"/>
      <c r="H26" s="5"/>
      <c r="I26" s="61"/>
      <c r="J26" s="6"/>
      <c r="K26" s="6"/>
      <c r="L26" s="5"/>
    </row>
    <row r="27" spans="1:12" ht="15" customHeight="1" x14ac:dyDescent="0.2">
      <c r="A27" s="5"/>
      <c r="B27" s="5"/>
      <c r="C27" s="5"/>
      <c r="D27" s="5"/>
      <c r="E27" s="5"/>
      <c r="F27" s="5"/>
      <c r="G27" s="5"/>
      <c r="H27" s="5"/>
      <c r="I27" s="63"/>
      <c r="J27" s="5"/>
      <c r="K27" s="5"/>
      <c r="L27" s="5"/>
    </row>
    <row r="28" spans="1:12" s="2" customFormat="1" x14ac:dyDescent="0.2">
      <c r="G28" s="3"/>
      <c r="H28" s="3"/>
      <c r="I28" s="3"/>
    </row>
    <row r="29" spans="1:12" s="2" customFormat="1" x14ac:dyDescent="0.2">
      <c r="G29" s="3"/>
      <c r="H29" s="3"/>
      <c r="I29" s="3"/>
    </row>
    <row r="30" spans="1:12" s="2" customFormat="1" x14ac:dyDescent="0.2">
      <c r="G30" s="3"/>
      <c r="H30" s="3"/>
      <c r="I30" s="3"/>
    </row>
    <row r="31" spans="1:12" s="2" customFormat="1" x14ac:dyDescent="0.2"/>
    <row r="32" spans="1:1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</sheetData>
  <mergeCells count="6">
    <mergeCell ref="A8:B8"/>
    <mergeCell ref="C7:E7"/>
    <mergeCell ref="C24:D24"/>
    <mergeCell ref="F7:H7"/>
    <mergeCell ref="F24:G24"/>
    <mergeCell ref="A23:B23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landscape" horizontalDpi="4294967293" verticalDpi="4294967293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2018</vt:lpstr>
      <vt:lpstr>'2018'!Oblast_tisku</vt:lpstr>
    </vt:vector>
  </TitlesOfParts>
  <Manager/>
  <Company>METROPROJEKT Praha a.s.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Langmaierová</dc:creator>
  <cp:keywords/>
  <dc:description/>
  <cp:lastModifiedBy>Martin Štěpán</cp:lastModifiedBy>
  <cp:revision/>
  <cp:lastPrinted>2018-06-10T07:40:21Z</cp:lastPrinted>
  <dcterms:created xsi:type="dcterms:W3CDTF">2011-02-24T19:13:52Z</dcterms:created>
  <dcterms:modified xsi:type="dcterms:W3CDTF">2018-06-10T07:42:07Z</dcterms:modified>
  <cp:category/>
  <cp:contentStatus/>
</cp:coreProperties>
</file>