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uta/Desktop/Rada únor/"/>
    </mc:Choice>
  </mc:AlternateContent>
  <xr:revisionPtr revIDLastSave="0" documentId="13_ncr:1_{862052AB-EE6E-EA44-A266-2C536D059F30}" xr6:coauthVersionLast="45" xr6:coauthVersionMax="45" xr10:uidLastSave="{00000000-0000-0000-0000-000000000000}"/>
  <bookViews>
    <workbookView xWindow="0" yWindow="460" windowWidth="28800" windowHeight="16200" activeTab="2" xr2:uid="{00000000-000D-0000-FFFF-FFFF00000000}"/>
  </bookViews>
  <sheets>
    <sheet name="2021 scm" sheetId="1" state="hidden" r:id="rId1"/>
    <sheet name=" finance 20+8" sheetId="2" state="hidden" r:id="rId2"/>
    <sheet name="finance 18+8" sheetId="5" r:id="rId3"/>
  </sheets>
  <calcPr calcId="191029"/>
</workbook>
</file>

<file path=xl/calcChain.xml><?xml version="1.0" encoding="utf-8"?>
<calcChain xmlns="http://schemas.openxmlformats.org/spreadsheetml/2006/main">
  <c r="I11" i="5" l="1"/>
  <c r="I12" i="5"/>
  <c r="I13" i="5"/>
  <c r="I14" i="5"/>
  <c r="I15" i="5"/>
  <c r="I16" i="5"/>
  <c r="I17" i="5"/>
  <c r="J17" i="5" s="1"/>
  <c r="I18" i="5"/>
  <c r="J18" i="5" s="1"/>
  <c r="I19" i="5"/>
  <c r="I20" i="5"/>
  <c r="I21" i="5"/>
  <c r="I22" i="5"/>
  <c r="J22" i="5" s="1"/>
  <c r="I23" i="5"/>
  <c r="I24" i="5"/>
  <c r="I25" i="5"/>
  <c r="J25" i="5" s="1"/>
  <c r="I26" i="5"/>
  <c r="J26" i="5" s="1"/>
  <c r="I27" i="5"/>
  <c r="I10" i="5"/>
  <c r="I11" i="2"/>
  <c r="I12" i="2"/>
  <c r="I13" i="2"/>
  <c r="I14" i="2"/>
  <c r="I15" i="2"/>
  <c r="I16" i="2"/>
  <c r="I17" i="2"/>
  <c r="I18" i="2"/>
  <c r="I19" i="2"/>
  <c r="I20" i="2"/>
  <c r="J20" i="2" s="1"/>
  <c r="I21" i="2"/>
  <c r="I22" i="2"/>
  <c r="I23" i="2"/>
  <c r="I24" i="2"/>
  <c r="I25" i="2"/>
  <c r="J25" i="2" s="1"/>
  <c r="I26" i="2"/>
  <c r="I27" i="2"/>
  <c r="I28" i="2"/>
  <c r="J28" i="2" s="1"/>
  <c r="I29" i="2"/>
  <c r="I10" i="2"/>
  <c r="H41" i="2"/>
  <c r="J29" i="2"/>
  <c r="J27" i="2"/>
  <c r="J26" i="2"/>
  <c r="J24" i="2"/>
  <c r="J23" i="2"/>
  <c r="J22" i="2"/>
  <c r="J21" i="2"/>
  <c r="J19" i="2"/>
  <c r="J18" i="2"/>
  <c r="J17" i="2"/>
  <c r="J16" i="2"/>
  <c r="J15" i="2"/>
  <c r="J14" i="2"/>
  <c r="J13" i="2"/>
  <c r="J12" i="2"/>
  <c r="J11" i="2"/>
  <c r="H39" i="5"/>
  <c r="J27" i="5"/>
  <c r="J24" i="5"/>
  <c r="J23" i="5"/>
  <c r="J21" i="5"/>
  <c r="J20" i="5"/>
  <c r="J19" i="5"/>
  <c r="J16" i="5"/>
  <c r="J15" i="5"/>
  <c r="J14" i="5"/>
  <c r="J13" i="5"/>
  <c r="J12" i="5"/>
  <c r="J11" i="5"/>
  <c r="H5" i="5"/>
  <c r="H7" i="5" s="1"/>
  <c r="K7" i="5" s="1"/>
  <c r="H4" i="5"/>
  <c r="J3" i="5" s="1"/>
  <c r="H5" i="2"/>
  <c r="H7" i="2" s="1"/>
  <c r="K7" i="2" s="1"/>
  <c r="H4" i="2"/>
  <c r="K4" i="2" s="1"/>
  <c r="I39" i="5" l="1"/>
  <c r="I41" i="2"/>
  <c r="J10" i="2"/>
  <c r="J41" i="2" s="1"/>
  <c r="H6" i="5"/>
  <c r="J6" i="5" s="1"/>
  <c r="J10" i="5"/>
  <c r="J39" i="5" s="1"/>
  <c r="H6" i="2" l="1"/>
  <c r="J6" i="2" s="1"/>
</calcChain>
</file>

<file path=xl/sharedStrings.xml><?xml version="1.0" encoding="utf-8"?>
<sst xmlns="http://schemas.openxmlformats.org/spreadsheetml/2006/main" count="133" uniqueCount="53">
  <si>
    <t>při nominaci se vychází ze součtu dvou nejlepších disciplín  (průměr 2 nejlepších výsledků v sezoně v disciplíně)</t>
  </si>
  <si>
    <t xml:space="preserve"> </t>
  </si>
  <si>
    <t>DH</t>
  </si>
  <si>
    <t>krit</t>
  </si>
  <si>
    <t>odstup</t>
  </si>
  <si>
    <t>odstup %</t>
  </si>
  <si>
    <t>SL</t>
  </si>
  <si>
    <t>GS</t>
  </si>
  <si>
    <t>SG</t>
  </si>
  <si>
    <t>součet</t>
  </si>
  <si>
    <t>40% výkonnost</t>
  </si>
  <si>
    <t>částka za 1 % plnění kritérií</t>
  </si>
  <si>
    <t>60% fix</t>
  </si>
  <si>
    <t>% plnění kritérií</t>
  </si>
  <si>
    <t>celkem</t>
  </si>
  <si>
    <t>AC</t>
  </si>
  <si>
    <t>Labaštová Alena</t>
  </si>
  <si>
    <t>kontrola</t>
  </si>
  <si>
    <t>SCM - 2021/22</t>
  </si>
  <si>
    <t>Nominace do SCM podle plnění kritérií - pro sezonu 2021/22</t>
  </si>
  <si>
    <t>Semeráková Hana</t>
  </si>
  <si>
    <t>Muller Marek</t>
  </si>
  <si>
    <t>Kubeš David</t>
  </si>
  <si>
    <t xml:space="preserve">Kučera Vojtěch </t>
  </si>
  <si>
    <t>Nováková Barbora</t>
  </si>
  <si>
    <t>Trejbalová Linda</t>
  </si>
  <si>
    <t>Kroupa Štěpán</t>
  </si>
  <si>
    <t>Peroutková Barbora</t>
  </si>
  <si>
    <t>Klíma Adam</t>
  </si>
  <si>
    <t>Sommerová Elese</t>
  </si>
  <si>
    <t>Sommerová Celine</t>
  </si>
  <si>
    <t>Zíková Barbora</t>
  </si>
  <si>
    <t>Huml Zazie</t>
  </si>
  <si>
    <t>Klíma Oskar</t>
  </si>
  <si>
    <t>Koula Jan</t>
  </si>
  <si>
    <t>Zouharová Natálie</t>
  </si>
  <si>
    <t>Gašparíková Klára</t>
  </si>
  <si>
    <t>Jedličková Sára</t>
  </si>
  <si>
    <t>Surkoš Ondřej</t>
  </si>
  <si>
    <t>Hlavonova Lucie</t>
  </si>
  <si>
    <t>Kopecký Adam</t>
  </si>
  <si>
    <t>Návrh dělení fianancí SCM na 1. pol. 2021</t>
  </si>
  <si>
    <t>ŽÁCI 15%</t>
  </si>
  <si>
    <t>RDJ 85%</t>
  </si>
  <si>
    <t>Forejtek</t>
  </si>
  <si>
    <t>Hanzal</t>
  </si>
  <si>
    <t>Perissinotto</t>
  </si>
  <si>
    <t>Svatoš</t>
  </si>
  <si>
    <t>Kabátníková</t>
  </si>
  <si>
    <t>Kovářová</t>
  </si>
  <si>
    <t>Stračárová</t>
  </si>
  <si>
    <t>Zemanová</t>
  </si>
  <si>
    <t>Návrh dělení financí SCM na 1. pol.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</si>
</sst>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0\ &quot;Kč&quot;_-;\-* #,##0.000\ &quot;Kč&quot;_-;_-* &quot;-&quot;??\ &quot;Kč&quot;_-;_-@_-"/>
    <numFmt numFmtId="165" formatCode="_-* #,##0\ &quot;Kč&quot;_-;\-* #,##0\ &quot;Kč&quot;_-;_-* &quot;-&quot;??\ &quot;Kč&quot;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0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u/>
      <sz val="9"/>
      <color theme="1"/>
      <name val="Calibri"/>
      <family val="2"/>
      <charset val="238"/>
    </font>
    <font>
      <u/>
      <sz val="9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168">
    <xf numFmtId="0" fontId="0" fillId="0" borderId="0" xfId="0"/>
    <xf numFmtId="0" fontId="4" fillId="0" borderId="0" xfId="0" applyFont="1"/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0" fontId="5" fillId="2" borderId="0" xfId="0" applyFont="1" applyFill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0" fillId="2" borderId="0" xfId="0" applyFill="1"/>
    <xf numFmtId="0" fontId="0" fillId="2" borderId="1" xfId="0" applyFill="1" applyBorder="1"/>
    <xf numFmtId="0" fontId="8" fillId="0" borderId="0" xfId="0" applyFo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9" fillId="4" borderId="1" xfId="0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5" fontId="2" fillId="4" borderId="3" xfId="2" applyNumberFormat="1" applyFont="1" applyFill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165" fontId="1" fillId="4" borderId="6" xfId="2" applyNumberFormat="1" applyFont="1" applyFill="1" applyBorder="1"/>
    <xf numFmtId="0" fontId="0" fillId="4" borderId="0" xfId="0" applyFill="1" applyBorder="1"/>
    <xf numFmtId="9" fontId="0" fillId="4" borderId="7" xfId="0" applyNumberFormat="1" applyFill="1" applyBorder="1"/>
    <xf numFmtId="0" fontId="0" fillId="4" borderId="7" xfId="0" applyFill="1" applyBorder="1"/>
    <xf numFmtId="165" fontId="0" fillId="4" borderId="6" xfId="0" applyNumberForma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5" fontId="0" fillId="4" borderId="1" xfId="0" applyNumberFormat="1" applyFill="1" applyBorder="1"/>
    <xf numFmtId="165" fontId="1" fillId="4" borderId="1" xfId="2" applyNumberFormat="1" applyFont="1" applyFill="1" applyBorder="1"/>
    <xf numFmtId="0" fontId="0" fillId="4" borderId="1" xfId="0" applyFill="1" applyBorder="1"/>
    <xf numFmtId="1" fontId="7" fillId="2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/>
    <xf numFmtId="165" fontId="0" fillId="0" borderId="0" xfId="0" applyNumberFormat="1" applyAlignment="1">
      <alignment horizontal="center"/>
    </xf>
    <xf numFmtId="0" fontId="0" fillId="2" borderId="0" xfId="0" applyFill="1" applyBorder="1"/>
    <xf numFmtId="2" fontId="9" fillId="2" borderId="1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0" borderId="1" xfId="0" applyFont="1" applyBorder="1"/>
    <xf numFmtId="0" fontId="13" fillId="2" borderId="1" xfId="1" applyFont="1" applyFill="1" applyBorder="1" applyAlignment="1" applyProtection="1"/>
    <xf numFmtId="164" fontId="0" fillId="4" borderId="7" xfId="0" applyNumberFormat="1" applyFill="1" applyBorder="1"/>
    <xf numFmtId="0" fontId="6" fillId="2" borderId="0" xfId="0" applyFont="1" applyFill="1" applyBorder="1"/>
    <xf numFmtId="0" fontId="9" fillId="2" borderId="0" xfId="0" applyFont="1" applyFill="1"/>
    <xf numFmtId="2" fontId="7" fillId="2" borderId="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wrapText="1"/>
    </xf>
    <xf numFmtId="0" fontId="0" fillId="2" borderId="12" xfId="0" applyFill="1" applyBorder="1"/>
    <xf numFmtId="2" fontId="7" fillId="2" borderId="1" xfId="0" applyNumberFormat="1" applyFont="1" applyFill="1" applyBorder="1" applyAlignment="1">
      <alignment horizontal="center" wrapText="1"/>
    </xf>
    <xf numFmtId="2" fontId="7" fillId="2" borderId="11" xfId="0" applyNumberFormat="1" applyFont="1" applyFill="1" applyBorder="1" applyAlignment="1">
      <alignment horizontal="center" wrapText="1"/>
    </xf>
    <xf numFmtId="0" fontId="9" fillId="2" borderId="0" xfId="0" applyFont="1" applyFill="1" applyBorder="1"/>
    <xf numFmtId="2" fontId="15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/>
    <xf numFmtId="2" fontId="15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/>
    </xf>
    <xf numFmtId="1" fontId="7" fillId="2" borderId="1" xfId="0" applyNumberFormat="1" applyFont="1" applyFill="1" applyBorder="1" applyAlignment="1">
      <alignment horizontal="center" wrapText="1"/>
    </xf>
    <xf numFmtId="0" fontId="9" fillId="0" borderId="0" xfId="0" applyFont="1"/>
    <xf numFmtId="0" fontId="8" fillId="0" borderId="1" xfId="0" applyFont="1" applyBorder="1"/>
    <xf numFmtId="0" fontId="8" fillId="2" borderId="1" xfId="0" applyFont="1" applyFill="1" applyBorder="1"/>
    <xf numFmtId="2" fontId="11" fillId="2" borderId="1" xfId="0" applyNumberFormat="1" applyFont="1" applyFill="1" applyBorder="1" applyAlignment="1">
      <alignment horizontal="center" wrapText="1"/>
    </xf>
    <xf numFmtId="2" fontId="16" fillId="2" borderId="1" xfId="0" applyNumberFormat="1" applyFont="1" applyFill="1" applyBorder="1" applyAlignment="1">
      <alignment horizontal="center" wrapText="1"/>
    </xf>
    <xf numFmtId="0" fontId="16" fillId="2" borderId="2" xfId="0" applyFont="1" applyFill="1" applyBorder="1"/>
    <xf numFmtId="0" fontId="8" fillId="2" borderId="11" xfId="0" applyFont="1" applyFill="1" applyBorder="1"/>
    <xf numFmtId="0" fontId="8" fillId="2" borderId="0" xfId="0" applyFont="1" applyFill="1" applyBorder="1"/>
    <xf numFmtId="0" fontId="11" fillId="2" borderId="1" xfId="0" applyFont="1" applyFill="1" applyBorder="1" applyAlignment="1">
      <alignment horizontal="center" wrapText="1"/>
    </xf>
    <xf numFmtId="2" fontId="11" fillId="2" borderId="1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/>
    </xf>
    <xf numFmtId="0" fontId="8" fillId="0" borderId="0" xfId="0" applyFont="1" applyBorder="1"/>
    <xf numFmtId="0" fontId="11" fillId="2" borderId="0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2" fontId="11" fillId="2" borderId="0" xfId="0" applyNumberFormat="1" applyFont="1" applyFill="1" applyAlignment="1">
      <alignment horizontal="center"/>
    </xf>
    <xf numFmtId="0" fontId="9" fillId="2" borderId="12" xfId="0" applyFont="1" applyFill="1" applyBorder="1"/>
    <xf numFmtId="0" fontId="5" fillId="2" borderId="12" xfId="0" applyFont="1" applyFill="1" applyBorder="1"/>
    <xf numFmtId="0" fontId="5" fillId="2" borderId="1" xfId="0" applyFont="1" applyFill="1" applyBorder="1" applyAlignment="1">
      <alignment wrapText="1"/>
    </xf>
    <xf numFmtId="0" fontId="8" fillId="2" borderId="13" xfId="0" applyFont="1" applyFill="1" applyBorder="1"/>
    <xf numFmtId="0" fontId="8" fillId="2" borderId="8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/>
    <xf numFmtId="2" fontId="18" fillId="2" borderId="1" xfId="0" applyNumberFormat="1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7" fillId="2" borderId="0" xfId="0" applyFont="1" applyFill="1" applyBorder="1"/>
    <xf numFmtId="0" fontId="21" fillId="0" borderId="0" xfId="0" applyFont="1"/>
    <xf numFmtId="165" fontId="0" fillId="0" borderId="0" xfId="0" applyNumberFormat="1"/>
    <xf numFmtId="0" fontId="6" fillId="2" borderId="0" xfId="0" applyFont="1" applyFill="1"/>
    <xf numFmtId="0" fontId="0" fillId="2" borderId="0" xfId="0" applyFill="1" applyAlignment="1">
      <alignment horizontal="center"/>
    </xf>
    <xf numFmtId="0" fontId="17" fillId="2" borderId="1" xfId="0" applyFont="1" applyFill="1" applyBorder="1"/>
    <xf numFmtId="0" fontId="11" fillId="2" borderId="0" xfId="0" applyFont="1" applyFill="1" applyBorder="1"/>
    <xf numFmtId="1" fontId="8" fillId="2" borderId="1" xfId="0" applyNumberFormat="1" applyFont="1" applyFill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8" fillId="2" borderId="0" xfId="0" applyFont="1" applyFill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10" fillId="2" borderId="2" xfId="1" applyFont="1" applyFill="1" applyBorder="1" applyAlignment="1" applyProtection="1"/>
    <xf numFmtId="0" fontId="8" fillId="2" borderId="2" xfId="0" applyFont="1" applyFill="1" applyBorder="1" applyAlignment="1">
      <alignment horizontal="center" wrapText="1"/>
    </xf>
    <xf numFmtId="2" fontId="7" fillId="2" borderId="2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 wrapText="1"/>
    </xf>
    <xf numFmtId="1" fontId="7" fillId="2" borderId="2" xfId="0" applyNumberFormat="1" applyFont="1" applyFill="1" applyBorder="1" applyAlignment="1">
      <alignment horizontal="center" wrapText="1"/>
    </xf>
    <xf numFmtId="2" fontId="9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/>
    </xf>
    <xf numFmtId="0" fontId="0" fillId="0" borderId="0" xfId="0" applyBorder="1"/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10" fillId="2" borderId="0" xfId="1" applyFont="1" applyFill="1" applyBorder="1" applyAlignment="1" applyProtection="1"/>
    <xf numFmtId="0" fontId="8" fillId="2" borderId="0" xfId="0" applyFont="1" applyFill="1" applyBorder="1" applyAlignment="1">
      <alignment horizontal="center" wrapText="1"/>
    </xf>
    <xf numFmtId="2" fontId="11" fillId="2" borderId="0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1" fontId="7" fillId="2" borderId="0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14" fillId="2" borderId="0" xfId="1" applyFont="1" applyFill="1" applyBorder="1" applyAlignment="1" applyProtection="1">
      <alignment vertical="center" wrapText="1"/>
    </xf>
    <xf numFmtId="0" fontId="17" fillId="2" borderId="0" xfId="0" applyFont="1" applyFill="1" applyBorder="1"/>
    <xf numFmtId="0" fontId="11" fillId="2" borderId="0" xfId="0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Border="1"/>
    <xf numFmtId="1" fontId="11" fillId="2" borderId="0" xfId="0" applyNumberFormat="1" applyFont="1" applyFill="1" applyBorder="1" applyAlignment="1">
      <alignment horizontal="center" wrapText="1"/>
    </xf>
    <xf numFmtId="0" fontId="22" fillId="2" borderId="1" xfId="1" applyFont="1" applyFill="1" applyBorder="1" applyAlignment="1" applyProtection="1"/>
    <xf numFmtId="0" fontId="23" fillId="2" borderId="1" xfId="1" applyFont="1" applyFill="1" applyBorder="1" applyAlignment="1" applyProtection="1"/>
    <xf numFmtId="0" fontId="22" fillId="2" borderId="1" xfId="1" applyFont="1" applyFill="1" applyBorder="1" applyAlignment="1" applyProtection="1">
      <alignment vertical="center" wrapText="1"/>
    </xf>
    <xf numFmtId="0" fontId="23" fillId="2" borderId="1" xfId="1" applyFont="1" applyFill="1" applyBorder="1" applyAlignment="1" applyProtection="1">
      <alignment vertic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/>
    </xf>
    <xf numFmtId="0" fontId="19" fillId="2" borderId="0" xfId="1" applyFont="1" applyFill="1" applyBorder="1" applyAlignment="1" applyProtection="1"/>
    <xf numFmtId="0" fontId="20" fillId="2" borderId="0" xfId="1" applyFont="1" applyFill="1" applyBorder="1" applyAlignment="1" applyProtection="1"/>
    <xf numFmtId="0" fontId="19" fillId="2" borderId="0" xfId="1" applyFont="1" applyFill="1" applyBorder="1" applyAlignment="1" applyProtection="1">
      <alignment vertical="center" wrapText="1"/>
    </xf>
    <xf numFmtId="0" fontId="20" fillId="2" borderId="0" xfId="1" applyFont="1" applyFill="1" applyBorder="1" applyAlignment="1" applyProtection="1">
      <alignment vertical="center" wrapText="1"/>
    </xf>
    <xf numFmtId="0" fontId="22" fillId="3" borderId="1" xfId="1" applyFont="1" applyFill="1" applyBorder="1" applyAlignment="1" applyProtection="1"/>
    <xf numFmtId="0" fontId="23" fillId="3" borderId="1" xfId="1" applyFont="1" applyFill="1" applyBorder="1" applyAlignment="1" applyProtection="1"/>
    <xf numFmtId="0" fontId="22" fillId="4" borderId="1" xfId="1" applyFont="1" applyFill="1" applyBorder="1" applyAlignment="1" applyProtection="1"/>
    <xf numFmtId="0" fontId="22" fillId="4" borderId="1" xfId="1" applyFont="1" applyFill="1" applyBorder="1" applyAlignment="1" applyProtection="1">
      <alignment vertical="center" wrapText="1"/>
    </xf>
    <xf numFmtId="0" fontId="23" fillId="4" borderId="1" xfId="1" applyFont="1" applyFill="1" applyBorder="1" applyAlignment="1" applyProtection="1">
      <alignment vertical="center" wrapText="1"/>
    </xf>
    <xf numFmtId="0" fontId="0" fillId="0" borderId="1" xfId="0" applyBorder="1"/>
    <xf numFmtId="0" fontId="0" fillId="0" borderId="0" xfId="0" applyNumberFormat="1" applyAlignment="1">
      <alignment horizontal="left"/>
    </xf>
    <xf numFmtId="0" fontId="0" fillId="4" borderId="5" xfId="0" applyNumberForma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J39"/>
  <sheetViews>
    <sheetView zoomScaleNormal="100" workbookViewId="0">
      <selection activeCell="AE5" sqref="AE5:AE26"/>
    </sheetView>
  </sheetViews>
  <sheetFormatPr baseColWidth="10" defaultColWidth="8.83203125" defaultRowHeight="15" x14ac:dyDescent="0.2"/>
  <cols>
    <col min="1" max="1" width="5.6640625" customWidth="1"/>
    <col min="2" max="2" width="2.6640625" customWidth="1"/>
    <col min="3" max="3" width="21" customWidth="1"/>
    <col min="4" max="4" width="6.83203125" customWidth="1"/>
    <col min="5" max="5" width="1.5" customWidth="1"/>
    <col min="6" max="6" width="5.6640625" customWidth="1"/>
    <col min="7" max="7" width="4.1640625" customWidth="1"/>
    <col min="8" max="8" width="5.6640625" customWidth="1"/>
    <col min="9" max="9" width="5.83203125" customWidth="1"/>
    <col min="10" max="10" width="1.5" customWidth="1"/>
    <col min="11" max="14" width="5.6640625" customWidth="1"/>
    <col min="15" max="15" width="1.6640625" customWidth="1"/>
    <col min="16" max="16" width="5.5" customWidth="1"/>
    <col min="17" max="17" width="5.1640625" customWidth="1"/>
    <col min="18" max="19" width="6.1640625" customWidth="1"/>
    <col min="20" max="20" width="1.5" customWidth="1"/>
    <col min="21" max="21" width="5.5" customWidth="1"/>
    <col min="22" max="22" width="4.1640625" customWidth="1"/>
    <col min="23" max="23" width="5.6640625" customWidth="1"/>
    <col min="24" max="24" width="6.6640625" customWidth="1"/>
    <col min="25" max="25" width="1.5" customWidth="1"/>
    <col min="26" max="26" width="6.33203125" customWidth="1"/>
    <col min="27" max="27" width="3.83203125" customWidth="1"/>
    <col min="28" max="28" width="5.5" customWidth="1"/>
    <col min="29" max="29" width="6.5" customWidth="1"/>
    <col min="30" max="30" width="2.5" customWidth="1"/>
    <col min="31" max="31" width="9.1640625" customWidth="1"/>
    <col min="32" max="32" width="3.5" customWidth="1"/>
    <col min="33" max="33" width="18.83203125" customWidth="1"/>
  </cols>
  <sheetData>
    <row r="1" spans="2:36" x14ac:dyDescent="0.2">
      <c r="B1" s="4"/>
      <c r="C1" s="163" t="s">
        <v>19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5"/>
      <c r="AA1" s="1"/>
    </row>
    <row r="2" spans="2:36" x14ac:dyDescent="0.2">
      <c r="C2" s="13" t="s">
        <v>0</v>
      </c>
    </row>
    <row r="3" spans="2:36" x14ac:dyDescent="0.2">
      <c r="C3" s="13"/>
      <c r="N3" t="s">
        <v>1</v>
      </c>
    </row>
    <row r="4" spans="2:36" x14ac:dyDescent="0.2">
      <c r="B4" s="5"/>
      <c r="C4" s="73" t="s">
        <v>18</v>
      </c>
      <c r="D4" s="7"/>
      <c r="E4" s="5"/>
      <c r="F4" s="6" t="s">
        <v>2</v>
      </c>
      <c r="G4" s="6" t="s">
        <v>3</v>
      </c>
      <c r="H4" s="6" t="s">
        <v>4</v>
      </c>
      <c r="I4" s="6" t="s">
        <v>5</v>
      </c>
      <c r="J4" s="4"/>
      <c r="K4" s="6" t="s">
        <v>6</v>
      </c>
      <c r="L4" s="6" t="s">
        <v>3</v>
      </c>
      <c r="M4" s="6" t="s">
        <v>4</v>
      </c>
      <c r="N4" s="6" t="s">
        <v>5</v>
      </c>
      <c r="O4" s="7"/>
      <c r="P4" s="6" t="s">
        <v>7</v>
      </c>
      <c r="Q4" s="6" t="s">
        <v>3</v>
      </c>
      <c r="R4" s="6" t="s">
        <v>4</v>
      </c>
      <c r="S4" s="6" t="s">
        <v>5</v>
      </c>
      <c r="T4" s="7"/>
      <c r="U4" s="6" t="s">
        <v>8</v>
      </c>
      <c r="V4" s="6" t="s">
        <v>3</v>
      </c>
      <c r="W4" s="6" t="s">
        <v>4</v>
      </c>
      <c r="X4" s="6" t="s">
        <v>5</v>
      </c>
      <c r="Y4" s="4"/>
      <c r="Z4" s="6" t="s">
        <v>15</v>
      </c>
      <c r="AA4" s="6" t="s">
        <v>3</v>
      </c>
      <c r="AB4" s="6" t="s">
        <v>4</v>
      </c>
      <c r="AC4" s="6" t="s">
        <v>5</v>
      </c>
      <c r="AE4" s="8" t="s">
        <v>9</v>
      </c>
      <c r="AF4" s="9"/>
      <c r="AG4" s="11"/>
    </row>
    <row r="5" spans="2:36" x14ac:dyDescent="0.2">
      <c r="B5" s="10">
        <v>1</v>
      </c>
      <c r="C5" s="144" t="s">
        <v>20</v>
      </c>
      <c r="D5" s="60"/>
      <c r="E5" s="5"/>
      <c r="F5" s="6"/>
      <c r="G5" s="6"/>
      <c r="H5" s="50"/>
      <c r="I5" s="52"/>
      <c r="J5" s="98"/>
      <c r="K5" s="6"/>
      <c r="L5" s="6"/>
      <c r="M5" s="49"/>
      <c r="N5" s="52"/>
      <c r="O5" s="7"/>
      <c r="P5" s="6"/>
      <c r="Q5" s="6"/>
      <c r="R5" s="49"/>
      <c r="S5" s="52"/>
      <c r="T5" s="7"/>
      <c r="U5" s="6"/>
      <c r="V5" s="6"/>
      <c r="W5" s="49"/>
      <c r="X5" s="52"/>
      <c r="Y5" s="98"/>
      <c r="Z5" s="6"/>
      <c r="AA5" s="6"/>
      <c r="AB5" s="49"/>
      <c r="AC5" s="52"/>
      <c r="AD5" s="11"/>
      <c r="AE5" s="58">
        <v>-67.680000000000007</v>
      </c>
      <c r="AF5" s="99"/>
      <c r="AG5" s="128"/>
      <c r="AH5" s="129"/>
      <c r="AI5" s="11"/>
    </row>
    <row r="6" spans="2:36" x14ac:dyDescent="0.2">
      <c r="B6" s="10">
        <v>2</v>
      </c>
      <c r="C6" s="144" t="s">
        <v>21</v>
      </c>
      <c r="D6" s="60"/>
      <c r="E6" s="11"/>
      <c r="F6" s="49"/>
      <c r="G6" s="10"/>
      <c r="H6" s="50"/>
      <c r="I6" s="52"/>
      <c r="J6" s="63"/>
      <c r="K6" s="49"/>
      <c r="L6" s="10"/>
      <c r="M6" s="49"/>
      <c r="N6" s="52"/>
      <c r="O6" s="64"/>
      <c r="P6" s="49"/>
      <c r="Q6" s="33"/>
      <c r="R6" s="49"/>
      <c r="S6" s="52"/>
      <c r="T6" s="65"/>
      <c r="U6" s="49"/>
      <c r="V6" s="10"/>
      <c r="W6" s="49"/>
      <c r="X6" s="52"/>
      <c r="Y6" s="63"/>
      <c r="Z6" s="38"/>
      <c r="AA6" s="33"/>
      <c r="AB6" s="49"/>
      <c r="AC6" s="52"/>
      <c r="AD6" s="45"/>
      <c r="AE6" s="58">
        <v>-62.21</v>
      </c>
      <c r="AF6" s="148"/>
      <c r="AG6" s="151"/>
      <c r="AH6" s="127"/>
      <c r="AI6" s="45"/>
      <c r="AJ6" s="68"/>
    </row>
    <row r="7" spans="2:36" x14ac:dyDescent="0.2">
      <c r="B7" s="10">
        <v>3</v>
      </c>
      <c r="C7" s="144" t="s">
        <v>22</v>
      </c>
      <c r="D7" s="60"/>
      <c r="E7" s="11"/>
      <c r="F7" s="38"/>
      <c r="G7" s="10"/>
      <c r="H7" s="49"/>
      <c r="I7" s="52"/>
      <c r="J7" s="39"/>
      <c r="K7" s="38"/>
      <c r="L7" s="33"/>
      <c r="M7" s="49"/>
      <c r="N7" s="52"/>
      <c r="O7" s="39"/>
      <c r="P7" s="38"/>
      <c r="Q7" s="33"/>
      <c r="R7" s="49"/>
      <c r="S7" s="52"/>
      <c r="T7" s="39"/>
      <c r="U7" s="38"/>
      <c r="V7" s="10"/>
      <c r="W7" s="49"/>
      <c r="X7" s="52"/>
      <c r="Y7" s="39"/>
      <c r="Z7" s="49"/>
      <c r="AA7" s="33"/>
      <c r="AB7" s="49"/>
      <c r="AC7" s="52"/>
      <c r="AD7" s="45"/>
      <c r="AE7" s="58">
        <v>-62.19</v>
      </c>
      <c r="AF7" s="148"/>
      <c r="AG7" s="151"/>
      <c r="AH7" s="127"/>
      <c r="AI7" s="45"/>
      <c r="AJ7" s="68"/>
    </row>
    <row r="8" spans="2:36" x14ac:dyDescent="0.2">
      <c r="B8" s="10">
        <v>4</v>
      </c>
      <c r="C8" s="145" t="s">
        <v>23</v>
      </c>
      <c r="D8" s="59"/>
      <c r="E8" s="37"/>
      <c r="F8" s="70"/>
      <c r="G8" s="70"/>
      <c r="H8" s="74"/>
      <c r="I8" s="100"/>
      <c r="J8" s="75"/>
      <c r="K8" s="71"/>
      <c r="L8" s="76"/>
      <c r="M8" s="77"/>
      <c r="N8" s="72"/>
      <c r="O8" s="75"/>
      <c r="P8" s="78"/>
      <c r="Q8" s="76"/>
      <c r="R8" s="71"/>
      <c r="S8" s="72"/>
      <c r="T8" s="75"/>
      <c r="U8" s="55"/>
      <c r="V8" s="55"/>
      <c r="W8" s="71"/>
      <c r="X8" s="72"/>
      <c r="Y8" s="45"/>
      <c r="Z8" s="38"/>
      <c r="AA8" s="33"/>
      <c r="AB8" s="49"/>
      <c r="AC8" s="52"/>
      <c r="AD8" s="11"/>
      <c r="AE8" s="58">
        <v>-59.86</v>
      </c>
      <c r="AF8" s="148"/>
      <c r="AG8" s="152"/>
      <c r="AH8" s="120"/>
      <c r="AI8" s="45"/>
      <c r="AJ8" s="68"/>
    </row>
    <row r="9" spans="2:36" ht="15" customHeight="1" x14ac:dyDescent="0.2">
      <c r="B9" s="10">
        <v>5</v>
      </c>
      <c r="C9" s="146" t="s">
        <v>24</v>
      </c>
      <c r="D9" s="60"/>
      <c r="E9" s="37"/>
      <c r="F9" s="38"/>
      <c r="G9" s="10"/>
      <c r="H9" s="50"/>
      <c r="I9" s="52"/>
      <c r="J9" s="39"/>
      <c r="K9" s="38"/>
      <c r="L9" s="33"/>
      <c r="M9" s="50"/>
      <c r="N9" s="52"/>
      <c r="O9" s="39"/>
      <c r="P9" s="38"/>
      <c r="Q9" s="33"/>
      <c r="R9" s="49"/>
      <c r="S9" s="52"/>
      <c r="T9" s="39"/>
      <c r="U9" s="38"/>
      <c r="V9" s="10"/>
      <c r="W9" s="49"/>
      <c r="X9" s="52"/>
      <c r="Y9" s="39"/>
      <c r="Z9" s="46"/>
      <c r="AA9" s="54"/>
      <c r="AB9" s="49"/>
      <c r="AC9" s="52"/>
      <c r="AD9" s="45"/>
      <c r="AE9" s="58">
        <v>-52.62</v>
      </c>
      <c r="AF9" s="148"/>
      <c r="AG9" s="153"/>
      <c r="AH9" s="127"/>
      <c r="AI9" s="45"/>
      <c r="AJ9" s="68"/>
    </row>
    <row r="10" spans="2:36" x14ac:dyDescent="0.2">
      <c r="B10" s="10">
        <v>6</v>
      </c>
      <c r="C10" s="144" t="s">
        <v>25</v>
      </c>
      <c r="D10" s="55"/>
      <c r="E10" s="11"/>
      <c r="F10" s="59"/>
      <c r="G10" s="79"/>
      <c r="H10" s="74"/>
      <c r="I10" s="100"/>
      <c r="J10" s="101"/>
      <c r="K10" s="59"/>
      <c r="L10" s="59"/>
      <c r="M10" s="71"/>
      <c r="N10" s="72"/>
      <c r="O10" s="75"/>
      <c r="P10" s="59"/>
      <c r="Q10" s="59"/>
      <c r="R10" s="71"/>
      <c r="S10" s="72"/>
      <c r="T10" s="81"/>
      <c r="U10" s="59"/>
      <c r="V10" s="59"/>
      <c r="W10" s="71"/>
      <c r="X10" s="72"/>
      <c r="Y10" s="62"/>
      <c r="Z10" s="40"/>
      <c r="AA10" s="54"/>
      <c r="AB10" s="49"/>
      <c r="AC10" s="52"/>
      <c r="AD10" s="45"/>
      <c r="AE10" s="58">
        <v>-44.8</v>
      </c>
      <c r="AF10" s="148"/>
      <c r="AG10" s="151"/>
      <c r="AH10" s="61"/>
      <c r="AI10" s="45"/>
      <c r="AJ10" s="68"/>
    </row>
    <row r="11" spans="2:36" ht="15" customHeight="1" x14ac:dyDescent="0.2">
      <c r="B11" s="10">
        <v>7</v>
      </c>
      <c r="C11" s="145" t="s">
        <v>26</v>
      </c>
      <c r="D11" s="59"/>
      <c r="E11" s="48"/>
      <c r="F11" s="12"/>
      <c r="G11" s="12"/>
      <c r="H11" s="12"/>
      <c r="I11" s="91"/>
      <c r="J11" s="37"/>
      <c r="K11" s="49"/>
      <c r="L11" s="10"/>
      <c r="M11" s="49"/>
      <c r="N11" s="52"/>
      <c r="O11" s="51"/>
      <c r="P11" s="38"/>
      <c r="Q11" s="10"/>
      <c r="R11" s="71"/>
      <c r="S11" s="72"/>
      <c r="T11" s="51"/>
      <c r="U11" s="40"/>
      <c r="V11" s="40"/>
      <c r="W11" s="49"/>
      <c r="X11" s="52"/>
      <c r="Y11" s="45"/>
      <c r="Z11" s="10"/>
      <c r="AA11" s="10"/>
      <c r="AB11" s="49"/>
      <c r="AC11" s="52"/>
      <c r="AD11" s="11"/>
      <c r="AE11" s="58">
        <v>-44.68</v>
      </c>
      <c r="AF11" s="148"/>
      <c r="AG11" s="152"/>
      <c r="AH11" s="120"/>
      <c r="AI11" s="45"/>
      <c r="AJ11" s="68"/>
    </row>
    <row r="12" spans="2:36" ht="15" customHeight="1" x14ac:dyDescent="0.2">
      <c r="B12" s="10">
        <v>8</v>
      </c>
      <c r="C12" s="144" t="s">
        <v>27</v>
      </c>
      <c r="D12" s="55"/>
      <c r="E12" s="11"/>
      <c r="F12" s="78"/>
      <c r="G12" s="102"/>
      <c r="H12" s="49"/>
      <c r="I12" s="52"/>
      <c r="J12" s="103"/>
      <c r="K12" s="78"/>
      <c r="L12" s="102"/>
      <c r="M12" s="49"/>
      <c r="N12" s="52"/>
      <c r="O12" s="103"/>
      <c r="P12" s="78"/>
      <c r="Q12" s="102"/>
      <c r="R12" s="49"/>
      <c r="S12" s="52"/>
      <c r="T12" s="103"/>
      <c r="U12" s="78"/>
      <c r="V12" s="102"/>
      <c r="W12" s="49"/>
      <c r="X12" s="52"/>
      <c r="Y12" s="103"/>
      <c r="Z12" s="78"/>
      <c r="AA12" s="55"/>
      <c r="AB12" s="49"/>
      <c r="AC12" s="52"/>
      <c r="AD12" s="104"/>
      <c r="AE12" s="58">
        <v>-37.78</v>
      </c>
      <c r="AF12" s="148"/>
      <c r="AG12" s="151"/>
      <c r="AH12" s="61"/>
      <c r="AI12" s="45"/>
      <c r="AJ12" s="68"/>
    </row>
    <row r="13" spans="2:36" x14ac:dyDescent="0.2">
      <c r="B13" s="10">
        <v>9</v>
      </c>
      <c r="C13" s="144" t="s">
        <v>28</v>
      </c>
      <c r="D13" s="60"/>
      <c r="E13" s="84"/>
      <c r="F13" s="38"/>
      <c r="G13" s="10"/>
      <c r="H13" s="49"/>
      <c r="I13" s="52"/>
      <c r="J13" s="39"/>
      <c r="K13" s="38"/>
      <c r="L13" s="33"/>
      <c r="M13" s="49"/>
      <c r="N13" s="52"/>
      <c r="O13" s="39"/>
      <c r="P13" s="38"/>
      <c r="Q13" s="33"/>
      <c r="R13" s="49"/>
      <c r="S13" s="52"/>
      <c r="T13" s="39"/>
      <c r="U13" s="38"/>
      <c r="V13" s="10"/>
      <c r="W13" s="49"/>
      <c r="X13" s="52"/>
      <c r="Y13" s="39"/>
      <c r="Z13" s="38"/>
      <c r="AA13" s="54"/>
      <c r="AB13" s="49"/>
      <c r="AC13" s="52"/>
      <c r="AD13" s="45"/>
      <c r="AE13" s="58">
        <v>-36.78</v>
      </c>
      <c r="AF13" s="148"/>
      <c r="AG13" s="151"/>
      <c r="AH13" s="127"/>
      <c r="AI13" s="45"/>
      <c r="AJ13" s="68"/>
    </row>
    <row r="14" spans="2:36" x14ac:dyDescent="0.2">
      <c r="B14" s="10">
        <v>10</v>
      </c>
      <c r="C14" s="144" t="s">
        <v>29</v>
      </c>
      <c r="D14" s="60"/>
      <c r="E14" s="85"/>
      <c r="F14" s="38"/>
      <c r="G14" s="33"/>
      <c r="H14" s="50"/>
      <c r="I14" s="52"/>
      <c r="J14" s="63"/>
      <c r="K14" s="38"/>
      <c r="L14" s="54"/>
      <c r="M14" s="50"/>
      <c r="N14" s="52"/>
      <c r="O14" s="63"/>
      <c r="P14" s="38"/>
      <c r="Q14" s="54"/>
      <c r="R14" s="49"/>
      <c r="S14" s="52"/>
      <c r="T14" s="66"/>
      <c r="U14" s="49"/>
      <c r="V14" s="67"/>
      <c r="W14" s="49"/>
      <c r="X14" s="52"/>
      <c r="Y14" s="63"/>
      <c r="Z14" s="49"/>
      <c r="AA14" s="54"/>
      <c r="AB14" s="49"/>
      <c r="AC14" s="52"/>
      <c r="AD14" s="45"/>
      <c r="AE14" s="58">
        <v>-35.57</v>
      </c>
      <c r="AF14" s="148"/>
      <c r="AG14" s="151"/>
      <c r="AH14" s="127"/>
      <c r="AI14" s="45"/>
      <c r="AJ14" s="68"/>
    </row>
    <row r="15" spans="2:36" x14ac:dyDescent="0.2">
      <c r="B15" s="10">
        <v>11</v>
      </c>
      <c r="C15" s="144" t="s">
        <v>16</v>
      </c>
      <c r="D15" s="55"/>
      <c r="E15" s="11"/>
      <c r="F15" s="38"/>
      <c r="G15" s="54"/>
      <c r="H15" s="49"/>
      <c r="I15" s="52"/>
      <c r="J15" s="63"/>
      <c r="K15" s="38"/>
      <c r="L15" s="54"/>
      <c r="M15" s="49"/>
      <c r="N15" s="52"/>
      <c r="O15" s="63"/>
      <c r="P15" s="38"/>
      <c r="Q15" s="54"/>
      <c r="R15" s="49"/>
      <c r="S15" s="52"/>
      <c r="T15" s="66"/>
      <c r="U15" s="38"/>
      <c r="V15" s="10"/>
      <c r="W15" s="49"/>
      <c r="X15" s="52"/>
      <c r="Y15" s="62"/>
      <c r="Z15" s="38"/>
      <c r="AA15" s="54"/>
      <c r="AB15" s="49"/>
      <c r="AC15" s="52"/>
      <c r="AD15" s="45"/>
      <c r="AE15" s="58">
        <v>-32.93</v>
      </c>
      <c r="AF15" s="148"/>
      <c r="AG15" s="151"/>
      <c r="AH15" s="61"/>
      <c r="AI15" s="45"/>
      <c r="AJ15" s="68"/>
    </row>
    <row r="16" spans="2:36" x14ac:dyDescent="0.2">
      <c r="B16" s="3">
        <v>12</v>
      </c>
      <c r="C16" s="144" t="s">
        <v>30</v>
      </c>
      <c r="D16" s="55"/>
      <c r="E16" s="37"/>
      <c r="F16" s="87"/>
      <c r="G16" s="70"/>
      <c r="H16" s="70"/>
      <c r="I16" s="100"/>
      <c r="J16" s="75"/>
      <c r="K16" s="71"/>
      <c r="L16" s="76"/>
      <c r="M16" s="71"/>
      <c r="N16" s="72"/>
      <c r="O16" s="75"/>
      <c r="P16" s="78"/>
      <c r="Q16" s="76"/>
      <c r="R16" s="71"/>
      <c r="S16" s="72"/>
      <c r="T16" s="75"/>
      <c r="U16" s="55"/>
      <c r="V16" s="55"/>
      <c r="W16" s="71"/>
      <c r="X16" s="72"/>
      <c r="Y16" s="45"/>
      <c r="Z16" s="38"/>
      <c r="AA16" s="33"/>
      <c r="AB16" s="49"/>
      <c r="AC16" s="52"/>
      <c r="AD16" s="11"/>
      <c r="AE16" s="58">
        <v>-31.3</v>
      </c>
      <c r="AF16" s="148"/>
      <c r="AG16" s="151"/>
      <c r="AH16" s="61"/>
      <c r="AI16" s="45"/>
      <c r="AJ16" s="68"/>
    </row>
    <row r="17" spans="2:36" ht="16.5" customHeight="1" x14ac:dyDescent="0.2">
      <c r="B17" s="10">
        <v>13</v>
      </c>
      <c r="C17" s="147" t="s">
        <v>31</v>
      </c>
      <c r="D17" s="59"/>
      <c r="E17" s="37"/>
      <c r="F17" s="87"/>
      <c r="G17" s="87"/>
      <c r="H17" s="88"/>
      <c r="I17" s="100"/>
      <c r="J17" s="75"/>
      <c r="K17" s="71"/>
      <c r="L17" s="76"/>
      <c r="M17" s="71"/>
      <c r="N17" s="72"/>
      <c r="O17" s="75"/>
      <c r="P17" s="78"/>
      <c r="Q17" s="76"/>
      <c r="R17" s="71"/>
      <c r="S17" s="72"/>
      <c r="T17" s="75"/>
      <c r="U17" s="55"/>
      <c r="V17" s="55"/>
      <c r="W17" s="71"/>
      <c r="X17" s="72"/>
      <c r="Y17" s="45"/>
      <c r="Z17" s="46"/>
      <c r="AA17" s="54"/>
      <c r="AB17" s="49"/>
      <c r="AC17" s="52"/>
      <c r="AD17" s="11"/>
      <c r="AE17" s="58">
        <v>-28.81</v>
      </c>
      <c r="AF17" s="148"/>
      <c r="AG17" s="154"/>
      <c r="AH17" s="120"/>
      <c r="AI17" s="45"/>
      <c r="AJ17" s="68"/>
    </row>
    <row r="18" spans="2:36" ht="15.75" customHeight="1" x14ac:dyDescent="0.2">
      <c r="B18" s="10">
        <v>14</v>
      </c>
      <c r="C18" s="144" t="s">
        <v>32</v>
      </c>
      <c r="D18" s="60"/>
      <c r="E18" s="37"/>
      <c r="F18" s="38"/>
      <c r="G18" s="33"/>
      <c r="H18" s="50"/>
      <c r="I18" s="52"/>
      <c r="J18" s="39"/>
      <c r="K18" s="38"/>
      <c r="L18" s="54"/>
      <c r="M18" s="50"/>
      <c r="N18" s="52"/>
      <c r="O18" s="39"/>
      <c r="P18" s="38"/>
      <c r="Q18" s="54"/>
      <c r="R18" s="49"/>
      <c r="S18" s="52"/>
      <c r="T18" s="39"/>
      <c r="U18" s="38"/>
      <c r="V18" s="67"/>
      <c r="W18" s="49"/>
      <c r="X18" s="52"/>
      <c r="Y18" s="39"/>
      <c r="Z18" s="38"/>
      <c r="AA18" s="33"/>
      <c r="AB18" s="49"/>
      <c r="AC18" s="52"/>
      <c r="AD18" s="45"/>
      <c r="AE18" s="58">
        <v>-20.49</v>
      </c>
      <c r="AF18" s="148"/>
      <c r="AG18" s="151"/>
      <c r="AH18" s="127"/>
      <c r="AI18" s="45"/>
      <c r="AJ18" s="68"/>
    </row>
    <row r="19" spans="2:36" x14ac:dyDescent="0.2">
      <c r="B19" s="3">
        <v>15</v>
      </c>
      <c r="C19" s="144" t="s">
        <v>33</v>
      </c>
      <c r="D19" s="55"/>
      <c r="E19" s="47"/>
      <c r="F19" s="2"/>
      <c r="G19" s="3"/>
      <c r="H19" s="2"/>
      <c r="I19" s="92"/>
      <c r="J19" s="44"/>
      <c r="K19" s="49"/>
      <c r="L19" s="10"/>
      <c r="M19" s="49"/>
      <c r="N19" s="52"/>
      <c r="O19" s="56"/>
      <c r="P19" s="38"/>
      <c r="Q19" s="10"/>
      <c r="R19" s="49"/>
      <c r="S19" s="52"/>
      <c r="T19" s="56"/>
      <c r="U19" s="40"/>
      <c r="V19" s="10"/>
      <c r="W19" s="49"/>
      <c r="X19" s="52"/>
      <c r="Y19" s="57"/>
      <c r="Z19" s="49"/>
      <c r="AA19" s="33"/>
      <c r="AB19" s="49"/>
      <c r="AC19" s="52"/>
      <c r="AD19" s="11"/>
      <c r="AE19" s="58">
        <v>-20.420000000000002</v>
      </c>
      <c r="AF19" s="148"/>
      <c r="AG19" s="151"/>
      <c r="AH19" s="61"/>
      <c r="AI19" s="45"/>
      <c r="AJ19" s="68"/>
    </row>
    <row r="20" spans="2:36" x14ac:dyDescent="0.2">
      <c r="B20" s="10">
        <v>16</v>
      </c>
      <c r="C20" s="144" t="s">
        <v>34</v>
      </c>
      <c r="D20" s="60"/>
      <c r="E20" s="11"/>
      <c r="F20" s="12"/>
      <c r="G20" s="12"/>
      <c r="H20" s="12"/>
      <c r="I20" s="91"/>
      <c r="J20" s="37"/>
      <c r="K20" s="71"/>
      <c r="L20" s="76"/>
      <c r="M20" s="71"/>
      <c r="N20" s="72"/>
      <c r="O20" s="75"/>
      <c r="P20" s="78"/>
      <c r="Q20" s="76"/>
      <c r="R20" s="71"/>
      <c r="S20" s="72"/>
      <c r="T20" s="51"/>
      <c r="U20" s="49"/>
      <c r="V20" s="40"/>
      <c r="W20" s="49"/>
      <c r="X20" s="52"/>
      <c r="Y20" s="45"/>
      <c r="Z20" s="53"/>
      <c r="AA20" s="54"/>
      <c r="AB20" s="49"/>
      <c r="AC20" s="52"/>
      <c r="AD20" s="11"/>
      <c r="AE20" s="58">
        <v>-13.32</v>
      </c>
      <c r="AF20" s="148"/>
      <c r="AG20" s="151"/>
      <c r="AH20" s="127"/>
      <c r="AI20" s="45"/>
      <c r="AJ20" s="68"/>
    </row>
    <row r="21" spans="2:36" x14ac:dyDescent="0.2">
      <c r="B21" s="3">
        <v>17</v>
      </c>
      <c r="C21" s="144" t="s">
        <v>35</v>
      </c>
      <c r="D21" s="60"/>
      <c r="E21" s="11"/>
      <c r="F21" s="38"/>
      <c r="G21" s="33"/>
      <c r="H21" s="49"/>
      <c r="I21" s="52"/>
      <c r="J21" s="39"/>
      <c r="K21" s="46"/>
      <c r="L21" s="54"/>
      <c r="M21" s="50"/>
      <c r="N21" s="52"/>
      <c r="O21" s="39"/>
      <c r="P21" s="46"/>
      <c r="Q21" s="54"/>
      <c r="R21" s="49"/>
      <c r="S21" s="52"/>
      <c r="T21" s="39"/>
      <c r="U21" s="46"/>
      <c r="V21" s="67"/>
      <c r="W21" s="49"/>
      <c r="X21" s="52"/>
      <c r="Y21" s="39"/>
      <c r="Z21" s="38"/>
      <c r="AA21" s="54"/>
      <c r="AB21" s="49"/>
      <c r="AC21" s="52"/>
      <c r="AD21" s="45"/>
      <c r="AE21" s="58">
        <v>-10.81</v>
      </c>
      <c r="AF21" s="148"/>
      <c r="AG21" s="151"/>
      <c r="AH21" s="127"/>
      <c r="AI21" s="45"/>
      <c r="AJ21" s="68"/>
    </row>
    <row r="22" spans="2:36" x14ac:dyDescent="0.2">
      <c r="B22" s="3">
        <v>18</v>
      </c>
      <c r="C22" s="144" t="s">
        <v>36</v>
      </c>
      <c r="D22" s="60"/>
      <c r="E22" s="11"/>
      <c r="F22" s="53"/>
      <c r="G22" s="53"/>
      <c r="H22" s="50"/>
      <c r="I22" s="52"/>
      <c r="J22" s="45"/>
      <c r="K22" s="46"/>
      <c r="L22" s="40"/>
      <c r="M22" s="50"/>
      <c r="N22" s="52"/>
      <c r="O22" s="45"/>
      <c r="P22" s="46"/>
      <c r="Q22" s="53"/>
      <c r="R22" s="49"/>
      <c r="S22" s="52"/>
      <c r="T22" s="45"/>
      <c r="U22" s="53"/>
      <c r="V22" s="53"/>
      <c r="W22" s="71"/>
      <c r="X22" s="72"/>
      <c r="Y22" s="63"/>
      <c r="Z22" s="38"/>
      <c r="AA22" s="10"/>
      <c r="AB22" s="49"/>
      <c r="AC22" s="52"/>
      <c r="AD22" s="45"/>
      <c r="AE22" s="58">
        <v>-7.46</v>
      </c>
      <c r="AF22" s="148"/>
      <c r="AG22" s="151"/>
      <c r="AH22" s="127"/>
      <c r="AI22" s="45"/>
      <c r="AJ22" s="68"/>
    </row>
    <row r="23" spans="2:36" x14ac:dyDescent="0.2">
      <c r="B23" s="3">
        <v>19</v>
      </c>
      <c r="C23" s="144" t="s">
        <v>37</v>
      </c>
      <c r="D23" s="60"/>
      <c r="E23" s="86"/>
      <c r="F23" s="2"/>
      <c r="G23" s="3"/>
      <c r="H23" s="70"/>
      <c r="I23" s="100"/>
      <c r="J23" s="89"/>
      <c r="K23" s="49"/>
      <c r="L23" s="10"/>
      <c r="M23" s="71"/>
      <c r="N23" s="72"/>
      <c r="O23" s="53"/>
      <c r="P23" s="49"/>
      <c r="Q23" s="10"/>
      <c r="R23" s="71"/>
      <c r="S23" s="72"/>
      <c r="T23" s="10"/>
      <c r="U23" s="49"/>
      <c r="V23" s="10"/>
      <c r="W23" s="49"/>
      <c r="X23" s="52"/>
      <c r="Y23" s="90"/>
      <c r="Z23" s="38"/>
      <c r="AA23" s="10"/>
      <c r="AB23" s="49"/>
      <c r="AC23" s="52"/>
      <c r="AD23" s="12"/>
      <c r="AE23" s="58">
        <v>10.72</v>
      </c>
      <c r="AF23" s="148"/>
      <c r="AG23" s="151"/>
      <c r="AH23" s="127"/>
      <c r="AI23" s="45"/>
      <c r="AJ23" s="68"/>
    </row>
    <row r="24" spans="2:36" x14ac:dyDescent="0.2">
      <c r="B24" s="10">
        <v>20</v>
      </c>
      <c r="C24" s="144" t="s">
        <v>38</v>
      </c>
      <c r="D24" s="55"/>
      <c r="E24" s="11"/>
      <c r="F24" s="70"/>
      <c r="G24" s="12"/>
      <c r="H24" s="12"/>
      <c r="I24" s="91"/>
      <c r="J24" s="37"/>
      <c r="K24" s="82"/>
      <c r="L24" s="82"/>
      <c r="M24" s="49"/>
      <c r="N24" s="52"/>
      <c r="O24" s="83"/>
      <c r="P24" s="82"/>
      <c r="Q24" s="82"/>
      <c r="R24" s="49"/>
      <c r="S24" s="52"/>
      <c r="T24" s="61"/>
      <c r="U24" s="40"/>
      <c r="V24" s="40"/>
      <c r="W24" s="49"/>
      <c r="X24" s="52"/>
      <c r="Y24" s="95"/>
      <c r="Z24" s="38"/>
      <c r="AA24" s="10"/>
      <c r="AB24" s="49"/>
      <c r="AC24" s="52"/>
      <c r="AD24" s="37"/>
      <c r="AE24" s="58">
        <v>15.98</v>
      </c>
      <c r="AF24" s="149"/>
      <c r="AG24" s="151"/>
      <c r="AH24" s="61"/>
      <c r="AI24" s="45"/>
      <c r="AJ24" s="68"/>
    </row>
    <row r="25" spans="2:36" x14ac:dyDescent="0.2">
      <c r="B25" s="10">
        <v>21</v>
      </c>
      <c r="C25" s="144" t="s">
        <v>39</v>
      </c>
      <c r="D25" s="55"/>
      <c r="E25" s="11"/>
      <c r="F25" s="40"/>
      <c r="G25" s="40"/>
      <c r="H25" s="40"/>
      <c r="I25" s="105"/>
      <c r="J25" s="62"/>
      <c r="K25" s="38"/>
      <c r="L25" s="10"/>
      <c r="M25" s="40"/>
      <c r="N25" s="106"/>
      <c r="O25" s="10"/>
      <c r="P25" s="38"/>
      <c r="Q25" s="10"/>
      <c r="R25" s="40"/>
      <c r="S25" s="106"/>
      <c r="T25" s="62"/>
      <c r="U25" s="40"/>
      <c r="V25" s="40"/>
      <c r="W25" s="40"/>
      <c r="X25" s="105"/>
      <c r="Y25" s="95"/>
      <c r="Z25" s="38"/>
      <c r="AA25" s="10"/>
      <c r="AB25" s="49"/>
      <c r="AC25" s="52"/>
      <c r="AD25" s="37"/>
      <c r="AE25" s="58">
        <v>20.04</v>
      </c>
      <c r="AF25" s="148"/>
      <c r="AG25" s="151"/>
      <c r="AH25" s="61"/>
      <c r="AI25" s="45"/>
      <c r="AJ25" s="68"/>
    </row>
    <row r="26" spans="2:36" x14ac:dyDescent="0.2">
      <c r="B26" s="3">
        <v>22</v>
      </c>
      <c r="C26" s="144" t="s">
        <v>40</v>
      </c>
      <c r="D26" s="60"/>
      <c r="E26" s="37"/>
      <c r="F26" s="46"/>
      <c r="G26" s="33"/>
      <c r="H26" s="50"/>
      <c r="I26" s="52"/>
      <c r="J26" s="39"/>
      <c r="K26" s="46"/>
      <c r="L26" s="54"/>
      <c r="M26" s="50"/>
      <c r="N26" s="52"/>
      <c r="O26" s="39"/>
      <c r="P26" s="46"/>
      <c r="Q26" s="54"/>
      <c r="R26" s="49"/>
      <c r="S26" s="52"/>
      <c r="T26" s="39"/>
      <c r="U26" s="46"/>
      <c r="V26" s="67"/>
      <c r="W26" s="49"/>
      <c r="X26" s="52"/>
      <c r="Y26" s="95"/>
      <c r="Z26" s="38"/>
      <c r="AA26" s="10"/>
      <c r="AB26" s="49"/>
      <c r="AC26" s="52"/>
      <c r="AD26" s="37"/>
      <c r="AE26" s="58">
        <v>24.38</v>
      </c>
      <c r="AF26" s="149"/>
      <c r="AG26" s="151"/>
      <c r="AH26" s="127"/>
      <c r="AI26" s="45"/>
      <c r="AJ26" s="68"/>
    </row>
    <row r="27" spans="2:36" x14ac:dyDescent="0.2">
      <c r="B27" s="94"/>
      <c r="C27" s="107"/>
      <c r="D27" s="108"/>
      <c r="E27" s="37"/>
      <c r="F27" s="109"/>
      <c r="G27" s="110"/>
      <c r="H27" s="111"/>
      <c r="I27" s="112"/>
      <c r="J27" s="39"/>
      <c r="K27" s="109"/>
      <c r="L27" s="113"/>
      <c r="M27" s="111"/>
      <c r="N27" s="112"/>
      <c r="O27" s="39"/>
      <c r="P27" s="109"/>
      <c r="Q27" s="113"/>
      <c r="R27" s="114"/>
      <c r="S27" s="112"/>
      <c r="T27" s="39"/>
      <c r="U27" s="109"/>
      <c r="V27" s="115"/>
      <c r="W27" s="114"/>
      <c r="X27" s="112"/>
      <c r="Y27" s="95"/>
      <c r="Z27" s="116"/>
      <c r="AA27" s="117"/>
      <c r="AB27" s="114"/>
      <c r="AC27" s="112"/>
      <c r="AD27" s="37"/>
      <c r="AE27" s="118"/>
      <c r="AF27" s="150"/>
      <c r="AG27" s="51"/>
      <c r="AH27" s="127"/>
      <c r="AI27" s="45"/>
      <c r="AJ27" s="68"/>
    </row>
    <row r="28" spans="2:36" x14ac:dyDescent="0.2">
      <c r="B28" s="11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61"/>
      <c r="Z28" s="61"/>
      <c r="AA28" s="120"/>
      <c r="AB28" s="121"/>
      <c r="AC28" s="37"/>
      <c r="AD28" s="37"/>
      <c r="AE28" s="37"/>
      <c r="AF28" s="61"/>
      <c r="AG28" s="51"/>
      <c r="AH28" s="61"/>
      <c r="AI28" s="45"/>
      <c r="AJ28" s="68"/>
    </row>
    <row r="29" spans="2:36" x14ac:dyDescent="0.2">
      <c r="B29" s="119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61"/>
      <c r="Z29" s="61"/>
      <c r="AA29" s="120"/>
      <c r="AB29" s="121"/>
      <c r="AC29" s="122"/>
      <c r="AD29" s="51"/>
      <c r="AE29" s="37"/>
      <c r="AF29" s="61"/>
      <c r="AG29" s="51"/>
      <c r="AH29" s="61"/>
      <c r="AI29" s="45"/>
      <c r="AJ29" s="68"/>
    </row>
    <row r="30" spans="2:36" x14ac:dyDescent="0.2">
      <c r="B30" s="11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123"/>
      <c r="Z30" s="124"/>
      <c r="AA30" s="125"/>
      <c r="AB30" s="121"/>
      <c r="AC30" s="122"/>
      <c r="AD30" s="51"/>
      <c r="AE30" s="126"/>
      <c r="AF30" s="61"/>
      <c r="AG30" s="51"/>
      <c r="AH30" s="127"/>
      <c r="AI30" s="45"/>
      <c r="AJ30" s="68"/>
    </row>
    <row r="31" spans="2:36" x14ac:dyDescent="0.2">
      <c r="B31" s="11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11"/>
    </row>
    <row r="32" spans="2:36" x14ac:dyDescent="0.2">
      <c r="B32" s="56"/>
      <c r="C32" s="128"/>
      <c r="D32" s="129"/>
      <c r="E32" s="37"/>
      <c r="F32" s="124"/>
      <c r="G32" s="125"/>
      <c r="H32" s="121"/>
      <c r="I32" s="122"/>
      <c r="J32" s="123"/>
      <c r="K32" s="124"/>
      <c r="L32" s="120"/>
      <c r="M32" s="130"/>
      <c r="N32" s="131"/>
      <c r="O32" s="123"/>
      <c r="P32" s="124"/>
      <c r="Q32" s="120"/>
      <c r="R32" s="121"/>
      <c r="S32" s="122"/>
      <c r="T32" s="123"/>
      <c r="U32" s="124"/>
      <c r="V32" s="132"/>
      <c r="W32" s="121"/>
      <c r="X32" s="122"/>
      <c r="Y32" s="123"/>
      <c r="Z32" s="124"/>
      <c r="AA32" s="125"/>
      <c r="AB32" s="121"/>
      <c r="AC32" s="122"/>
      <c r="AD32" s="51"/>
      <c r="AE32" s="133"/>
      <c r="AF32" s="56"/>
      <c r="AG32" s="37"/>
      <c r="AH32" s="37"/>
      <c r="AI32" s="11"/>
    </row>
    <row r="33" spans="2:35" x14ac:dyDescent="0.2">
      <c r="B33" s="134"/>
      <c r="C33" s="135"/>
      <c r="D33" s="81"/>
      <c r="E33" s="37"/>
      <c r="F33" s="75"/>
      <c r="G33" s="75"/>
      <c r="H33" s="75"/>
      <c r="I33" s="136"/>
      <c r="J33" s="75"/>
      <c r="K33" s="130"/>
      <c r="L33" s="137"/>
      <c r="M33" s="130"/>
      <c r="N33" s="131"/>
      <c r="O33" s="75"/>
      <c r="P33" s="138"/>
      <c r="Q33" s="137"/>
      <c r="R33" s="121"/>
      <c r="S33" s="122"/>
      <c r="T33" s="75"/>
      <c r="U33" s="139"/>
      <c r="V33" s="139"/>
      <c r="W33" s="130"/>
      <c r="X33" s="131"/>
      <c r="Y33" s="75"/>
      <c r="Z33" s="138"/>
      <c r="AA33" s="140"/>
      <c r="AB33" s="130"/>
      <c r="AC33" s="131"/>
      <c r="AD33" s="75"/>
      <c r="AE33" s="133"/>
      <c r="AF33" s="134"/>
      <c r="AG33" s="37"/>
      <c r="AH33" s="37"/>
      <c r="AI33" s="11"/>
    </row>
    <row r="34" spans="2:35" x14ac:dyDescent="0.2">
      <c r="B34" s="134"/>
      <c r="C34" s="128"/>
      <c r="D34" s="129"/>
      <c r="E34" s="37"/>
      <c r="F34" s="37"/>
      <c r="G34" s="37"/>
      <c r="H34" s="37"/>
      <c r="I34" s="37"/>
      <c r="J34" s="37"/>
      <c r="K34" s="121"/>
      <c r="L34" s="56"/>
      <c r="M34" s="121"/>
      <c r="N34" s="122"/>
      <c r="O34" s="51"/>
      <c r="P34" s="121"/>
      <c r="Q34" s="56"/>
      <c r="R34" s="121"/>
      <c r="S34" s="122"/>
      <c r="T34" s="51"/>
      <c r="U34" s="121"/>
      <c r="V34" s="61"/>
      <c r="W34" s="121"/>
      <c r="X34" s="122"/>
      <c r="Y34" s="51"/>
      <c r="Z34" s="51"/>
      <c r="AA34" s="120"/>
      <c r="AB34" s="121"/>
      <c r="AC34" s="122"/>
      <c r="AD34" s="37"/>
      <c r="AE34" s="126"/>
      <c r="AF34" s="134"/>
      <c r="AG34" s="37"/>
      <c r="AH34" s="37"/>
      <c r="AI34" s="11"/>
    </row>
    <row r="35" spans="2:35" x14ac:dyDescent="0.2">
      <c r="B35" s="119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11"/>
    </row>
    <row r="36" spans="2:35" x14ac:dyDescent="0.2">
      <c r="B36" s="119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11"/>
    </row>
    <row r="37" spans="2:35" x14ac:dyDescent="0.2">
      <c r="B37" s="80"/>
      <c r="C37" s="128"/>
      <c r="D37" s="139"/>
      <c r="E37" s="37"/>
      <c r="F37" s="139"/>
      <c r="G37" s="139"/>
      <c r="H37" s="130"/>
      <c r="I37" s="131"/>
      <c r="J37" s="139"/>
      <c r="K37" s="139"/>
      <c r="L37" s="139"/>
      <c r="M37" s="139"/>
      <c r="N37" s="139"/>
      <c r="O37" s="139"/>
      <c r="P37" s="139"/>
      <c r="Q37" s="139"/>
      <c r="R37" s="139"/>
      <c r="S37" s="138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37"/>
      <c r="AE37" s="126"/>
      <c r="AF37" s="37"/>
      <c r="AG37" s="37"/>
      <c r="AH37" s="37"/>
      <c r="AI37" s="11"/>
    </row>
    <row r="38" spans="2:35" x14ac:dyDescent="0.2">
      <c r="B38" s="142"/>
      <c r="C38" s="128"/>
      <c r="D38" s="139"/>
      <c r="E38" s="37"/>
      <c r="F38" s="139"/>
      <c r="G38" s="139"/>
      <c r="H38" s="139"/>
      <c r="I38" s="139"/>
      <c r="J38" s="139"/>
      <c r="K38" s="139"/>
      <c r="L38" s="143"/>
      <c r="M38" s="121"/>
      <c r="N38" s="122"/>
      <c r="O38" s="139"/>
      <c r="P38" s="139"/>
      <c r="Q38" s="143"/>
      <c r="R38" s="121"/>
      <c r="S38" s="122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75"/>
      <c r="AE38" s="126"/>
      <c r="AF38" s="37"/>
      <c r="AG38" s="37"/>
      <c r="AH38" s="37"/>
      <c r="AI38" s="11"/>
    </row>
    <row r="39" spans="2:35" x14ac:dyDescent="0.2">
      <c r="B39" s="119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11"/>
    </row>
  </sheetData>
  <sortState xmlns:xlrd2="http://schemas.microsoft.com/office/spreadsheetml/2017/richdata2" ref="B5:AF27">
    <sortCondition ref="AE5:AE27"/>
  </sortState>
  <mergeCells count="1">
    <mergeCell ref="C1:Z1"/>
  </mergeCells>
  <pageMargins left="0.70866141732283472" right="0.70866141732283472" top="0.78740157480314965" bottom="0.78740157480314965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72"/>
  <sheetViews>
    <sheetView zoomScale="110" zoomScaleNormal="110" workbookViewId="0">
      <selection activeCell="K24" sqref="K24"/>
    </sheetView>
  </sheetViews>
  <sheetFormatPr baseColWidth="10" defaultColWidth="8.83203125" defaultRowHeight="15" x14ac:dyDescent="0.2"/>
  <cols>
    <col min="2" max="2" width="4.6640625" customWidth="1"/>
    <col min="3" max="3" width="23.1640625" customWidth="1"/>
    <col min="4" max="4" width="6.33203125" customWidth="1"/>
    <col min="5" max="5" width="2.83203125" customWidth="1"/>
    <col min="6" max="6" width="7.33203125" customWidth="1"/>
    <col min="7" max="7" width="3" customWidth="1"/>
    <col min="8" max="8" width="13.83203125" customWidth="1"/>
    <col min="9" max="9" width="14.5" customWidth="1"/>
    <col min="10" max="10" width="14.33203125" customWidth="1"/>
    <col min="11" max="11" width="25.6640625" customWidth="1"/>
    <col min="12" max="12" width="12.6640625" customWidth="1"/>
    <col min="13" max="13" width="13.6640625" customWidth="1"/>
    <col min="14" max="14" width="19.5" customWidth="1"/>
    <col min="15" max="15" width="7.33203125" customWidth="1"/>
    <col min="16" max="16" width="12.33203125" customWidth="1"/>
    <col min="17" max="17" width="13.83203125" customWidth="1"/>
    <col min="18" max="18" width="6.33203125" customWidth="1"/>
    <col min="19" max="19" width="3.83203125" customWidth="1"/>
    <col min="20" max="20" width="5.33203125" customWidth="1"/>
  </cols>
  <sheetData>
    <row r="2" spans="2:12" x14ac:dyDescent="0.2">
      <c r="K2" s="15"/>
      <c r="L2" s="15"/>
    </row>
    <row r="3" spans="2:12" x14ac:dyDescent="0.2">
      <c r="B3" s="166" t="s">
        <v>41</v>
      </c>
      <c r="C3" s="166"/>
      <c r="D3" s="166"/>
      <c r="E3" s="166"/>
      <c r="F3" s="166"/>
      <c r="G3" s="166"/>
      <c r="H3" s="19">
        <v>1320000</v>
      </c>
      <c r="I3" s="20"/>
      <c r="J3" s="21"/>
    </row>
    <row r="4" spans="2:12" x14ac:dyDescent="0.2">
      <c r="B4" s="167" t="s">
        <v>1</v>
      </c>
      <c r="C4" s="167"/>
      <c r="D4" s="167"/>
      <c r="E4" s="167"/>
      <c r="F4" s="167"/>
      <c r="G4" s="167"/>
      <c r="H4" s="22">
        <f>H3/100*15</f>
        <v>198000</v>
      </c>
      <c r="I4" s="23" t="s">
        <v>42</v>
      </c>
      <c r="J4" s="24" t="s">
        <v>1</v>
      </c>
      <c r="K4" s="161">
        <f>H4/8</f>
        <v>24750</v>
      </c>
    </row>
    <row r="5" spans="2:12" x14ac:dyDescent="0.2">
      <c r="H5" s="22">
        <f>H3/100*85</f>
        <v>1122000</v>
      </c>
      <c r="I5" s="23" t="s">
        <v>43</v>
      </c>
      <c r="J5" s="25"/>
      <c r="K5" s="161"/>
    </row>
    <row r="6" spans="2:12" x14ac:dyDescent="0.2">
      <c r="H6" s="26">
        <f>H5/100*40</f>
        <v>448800</v>
      </c>
      <c r="I6" s="23" t="s">
        <v>10</v>
      </c>
      <c r="J6" s="43">
        <f>H6/SUM(F10:F31)</f>
        <v>670.14080721506332</v>
      </c>
      <c r="K6" s="161" t="s">
        <v>11</v>
      </c>
    </row>
    <row r="7" spans="2:12" x14ac:dyDescent="0.2">
      <c r="H7" s="26">
        <f>H5/100*60</f>
        <v>673200</v>
      </c>
      <c r="I7" s="23" t="s">
        <v>12</v>
      </c>
      <c r="J7" s="25"/>
      <c r="K7" s="161">
        <f>H7/20</f>
        <v>33660</v>
      </c>
    </row>
    <row r="8" spans="2:12" x14ac:dyDescent="0.2">
      <c r="H8" s="27"/>
      <c r="I8" s="28"/>
      <c r="J8" s="29"/>
      <c r="K8" s="18"/>
    </row>
    <row r="9" spans="2:12" x14ac:dyDescent="0.2">
      <c r="F9" s="1" t="s">
        <v>13</v>
      </c>
      <c r="G9" s="14"/>
      <c r="H9" s="16" t="s">
        <v>12</v>
      </c>
      <c r="I9" s="16" t="s">
        <v>10</v>
      </c>
      <c r="J9" s="34" t="s">
        <v>14</v>
      </c>
    </row>
    <row r="10" spans="2:12" x14ac:dyDescent="0.2">
      <c r="B10" s="10">
        <v>1</v>
      </c>
      <c r="C10" s="157" t="s">
        <v>20</v>
      </c>
      <c r="D10" s="60"/>
      <c r="E10" s="11"/>
      <c r="F10" s="46">
        <v>67.680000000000007</v>
      </c>
      <c r="G10" s="11"/>
      <c r="H10" s="30">
        <v>33660</v>
      </c>
      <c r="I10" s="31">
        <f>F10*670.141</f>
        <v>45355.142879999999</v>
      </c>
      <c r="J10" s="35">
        <f t="shared" ref="J10:J29" si="0">H10+I10</f>
        <v>79015.142879999999</v>
      </c>
    </row>
    <row r="11" spans="2:12" x14ac:dyDescent="0.2">
      <c r="B11" s="10">
        <v>2</v>
      </c>
      <c r="C11" s="155" t="s">
        <v>21</v>
      </c>
      <c r="D11" s="60"/>
      <c r="E11" s="11"/>
      <c r="F11" s="46">
        <v>62.21</v>
      </c>
      <c r="G11" s="11"/>
      <c r="H11" s="30">
        <v>33660</v>
      </c>
      <c r="I11" s="31">
        <f t="shared" ref="I11:I29" si="1">F11*670.141</f>
        <v>41689.471610000001</v>
      </c>
      <c r="J11" s="35">
        <f t="shared" si="0"/>
        <v>75349.471610000008</v>
      </c>
    </row>
    <row r="12" spans="2:12" x14ac:dyDescent="0.2">
      <c r="B12" s="10">
        <v>3</v>
      </c>
      <c r="C12" s="155" t="s">
        <v>22</v>
      </c>
      <c r="D12" s="60"/>
      <c r="E12" s="11"/>
      <c r="F12" s="46">
        <v>62.19</v>
      </c>
      <c r="G12" s="11"/>
      <c r="H12" s="30">
        <v>33660</v>
      </c>
      <c r="I12" s="31">
        <f t="shared" si="1"/>
        <v>41676.068789999998</v>
      </c>
      <c r="J12" s="35">
        <f t="shared" si="0"/>
        <v>75336.06878999999</v>
      </c>
    </row>
    <row r="13" spans="2:12" x14ac:dyDescent="0.2">
      <c r="B13" s="10">
        <v>4</v>
      </c>
      <c r="C13" s="156" t="s">
        <v>23</v>
      </c>
      <c r="D13" s="59"/>
      <c r="E13" s="11"/>
      <c r="F13" s="46">
        <v>59.86</v>
      </c>
      <c r="G13" s="11"/>
      <c r="H13" s="30">
        <v>33660</v>
      </c>
      <c r="I13" s="31">
        <f t="shared" si="1"/>
        <v>40114.64026</v>
      </c>
      <c r="J13" s="35">
        <f t="shared" si="0"/>
        <v>73774.64026</v>
      </c>
    </row>
    <row r="14" spans="2:12" x14ac:dyDescent="0.2">
      <c r="B14" s="10">
        <v>5</v>
      </c>
      <c r="C14" s="158" t="s">
        <v>24</v>
      </c>
      <c r="D14" s="60"/>
      <c r="E14" s="11"/>
      <c r="F14" s="46">
        <v>52.62</v>
      </c>
      <c r="G14" s="11"/>
      <c r="H14" s="30">
        <v>33660</v>
      </c>
      <c r="I14" s="31">
        <f t="shared" si="1"/>
        <v>35262.81942</v>
      </c>
      <c r="J14" s="35">
        <f t="shared" si="0"/>
        <v>68922.81942</v>
      </c>
    </row>
    <row r="15" spans="2:12" x14ac:dyDescent="0.2">
      <c r="B15" s="10">
        <v>6</v>
      </c>
      <c r="C15" s="157" t="s">
        <v>25</v>
      </c>
      <c r="D15" s="55"/>
      <c r="E15" s="11"/>
      <c r="F15" s="46">
        <v>44.8</v>
      </c>
      <c r="G15" s="11"/>
      <c r="H15" s="30">
        <v>33660</v>
      </c>
      <c r="I15" s="31">
        <f t="shared" si="1"/>
        <v>30022.316799999997</v>
      </c>
      <c r="J15" s="35">
        <f t="shared" si="0"/>
        <v>63682.316800000001</v>
      </c>
    </row>
    <row r="16" spans="2:12" x14ac:dyDescent="0.2">
      <c r="B16" s="10">
        <v>7</v>
      </c>
      <c r="C16" s="156" t="s">
        <v>26</v>
      </c>
      <c r="D16" s="59"/>
      <c r="E16" s="11"/>
      <c r="F16" s="46">
        <v>44.68</v>
      </c>
      <c r="G16" s="11"/>
      <c r="H16" s="30">
        <v>33660</v>
      </c>
      <c r="I16" s="31">
        <f t="shared" si="1"/>
        <v>29941.899879999997</v>
      </c>
      <c r="J16" s="35">
        <f t="shared" si="0"/>
        <v>63601.899879999997</v>
      </c>
    </row>
    <row r="17" spans="2:10" x14ac:dyDescent="0.2">
      <c r="B17" s="10">
        <v>8</v>
      </c>
      <c r="C17" s="157" t="s">
        <v>27</v>
      </c>
      <c r="D17" s="55"/>
      <c r="E17" s="11"/>
      <c r="F17" s="46">
        <v>37.78</v>
      </c>
      <c r="G17" s="11"/>
      <c r="H17" s="30">
        <v>33660</v>
      </c>
      <c r="I17" s="31">
        <f t="shared" si="1"/>
        <v>25317.92698</v>
      </c>
      <c r="J17" s="35">
        <f t="shared" si="0"/>
        <v>58977.926980000004</v>
      </c>
    </row>
    <row r="18" spans="2:10" x14ac:dyDescent="0.2">
      <c r="B18" s="10">
        <v>9</v>
      </c>
      <c r="C18" s="155" t="s">
        <v>28</v>
      </c>
      <c r="D18" s="60"/>
      <c r="E18" s="11"/>
      <c r="F18" s="46">
        <v>36.78</v>
      </c>
      <c r="G18" s="11"/>
      <c r="H18" s="30">
        <v>33660</v>
      </c>
      <c r="I18" s="31">
        <f t="shared" si="1"/>
        <v>24647.785980000001</v>
      </c>
      <c r="J18" s="35">
        <f t="shared" si="0"/>
        <v>58307.785980000001</v>
      </c>
    </row>
    <row r="19" spans="2:10" x14ac:dyDescent="0.2">
      <c r="B19" s="10">
        <v>10</v>
      </c>
      <c r="C19" s="157" t="s">
        <v>29</v>
      </c>
      <c r="D19" s="60"/>
      <c r="E19" s="11"/>
      <c r="F19" s="46">
        <v>35.57</v>
      </c>
      <c r="G19" s="11"/>
      <c r="H19" s="30">
        <v>33660</v>
      </c>
      <c r="I19" s="31">
        <f t="shared" si="1"/>
        <v>23836.915369999999</v>
      </c>
      <c r="J19" s="35">
        <f t="shared" si="0"/>
        <v>57496.915370000002</v>
      </c>
    </row>
    <row r="20" spans="2:10" x14ac:dyDescent="0.2">
      <c r="B20" s="10">
        <v>11</v>
      </c>
      <c r="C20" s="157" t="s">
        <v>16</v>
      </c>
      <c r="D20" s="55"/>
      <c r="E20" s="11"/>
      <c r="F20" s="46">
        <v>32.93</v>
      </c>
      <c r="G20" s="11"/>
      <c r="H20" s="30">
        <v>33660</v>
      </c>
      <c r="I20" s="31">
        <f t="shared" si="1"/>
        <v>22067.743129999999</v>
      </c>
      <c r="J20" s="35">
        <f t="shared" si="0"/>
        <v>55727.743130000003</v>
      </c>
    </row>
    <row r="21" spans="2:10" x14ac:dyDescent="0.2">
      <c r="B21" s="10">
        <v>12</v>
      </c>
      <c r="C21" s="157" t="s">
        <v>30</v>
      </c>
      <c r="D21" s="55"/>
      <c r="E21" s="11"/>
      <c r="F21" s="46">
        <v>31.3</v>
      </c>
      <c r="G21" s="11"/>
      <c r="H21" s="30">
        <v>33660</v>
      </c>
      <c r="I21" s="31">
        <f t="shared" si="1"/>
        <v>20975.4133</v>
      </c>
      <c r="J21" s="35">
        <f t="shared" si="0"/>
        <v>54635.4133</v>
      </c>
    </row>
    <row r="22" spans="2:10" x14ac:dyDescent="0.2">
      <c r="B22" s="10">
        <v>13</v>
      </c>
      <c r="C22" s="159" t="s">
        <v>31</v>
      </c>
      <c r="D22" s="59"/>
      <c r="E22" s="11"/>
      <c r="F22" s="46">
        <v>28.81</v>
      </c>
      <c r="G22" s="11"/>
      <c r="H22" s="30">
        <v>33660</v>
      </c>
      <c r="I22" s="31">
        <f t="shared" si="1"/>
        <v>19306.762209999997</v>
      </c>
      <c r="J22" s="35">
        <f t="shared" si="0"/>
        <v>52966.762210000001</v>
      </c>
    </row>
    <row r="23" spans="2:10" x14ac:dyDescent="0.2">
      <c r="B23" s="10">
        <v>14</v>
      </c>
      <c r="C23" s="157" t="s">
        <v>32</v>
      </c>
      <c r="D23" s="60"/>
      <c r="E23" s="11"/>
      <c r="F23" s="46">
        <v>20.49</v>
      </c>
      <c r="G23" s="11"/>
      <c r="H23" s="30">
        <v>33660</v>
      </c>
      <c r="I23" s="31">
        <f t="shared" si="1"/>
        <v>13731.189089999998</v>
      </c>
      <c r="J23" s="35">
        <f t="shared" si="0"/>
        <v>47391.18909</v>
      </c>
    </row>
    <row r="24" spans="2:10" x14ac:dyDescent="0.2">
      <c r="B24" s="10">
        <v>15</v>
      </c>
      <c r="C24" s="155" t="s">
        <v>33</v>
      </c>
      <c r="D24" s="55"/>
      <c r="E24" s="11"/>
      <c r="F24" s="46">
        <v>20.420000000000002</v>
      </c>
      <c r="G24" s="11"/>
      <c r="H24" s="30">
        <v>33660</v>
      </c>
      <c r="I24" s="31">
        <f t="shared" si="1"/>
        <v>13684.27922</v>
      </c>
      <c r="J24" s="35">
        <f t="shared" si="0"/>
        <v>47344.279219999997</v>
      </c>
    </row>
    <row r="25" spans="2:10" x14ac:dyDescent="0.2">
      <c r="B25" s="10">
        <v>16</v>
      </c>
      <c r="C25" s="155" t="s">
        <v>34</v>
      </c>
      <c r="D25" s="60"/>
      <c r="E25" s="11"/>
      <c r="F25" s="46">
        <v>13.32</v>
      </c>
      <c r="G25" s="11"/>
      <c r="H25" s="30">
        <v>33660</v>
      </c>
      <c r="I25" s="31">
        <f t="shared" si="1"/>
        <v>8926.278119999999</v>
      </c>
      <c r="J25" s="35">
        <f t="shared" si="0"/>
        <v>42586.278120000003</v>
      </c>
    </row>
    <row r="26" spans="2:10" x14ac:dyDescent="0.2">
      <c r="B26" s="10">
        <v>17</v>
      </c>
      <c r="C26" s="157" t="s">
        <v>35</v>
      </c>
      <c r="D26" s="60"/>
      <c r="E26" s="11"/>
      <c r="F26" s="46">
        <v>10.81</v>
      </c>
      <c r="G26" s="11"/>
      <c r="H26" s="30">
        <v>33660</v>
      </c>
      <c r="I26" s="31">
        <f t="shared" si="1"/>
        <v>7244.2242100000003</v>
      </c>
      <c r="J26" s="35">
        <f t="shared" si="0"/>
        <v>40904.22421</v>
      </c>
    </row>
    <row r="27" spans="2:10" x14ac:dyDescent="0.2">
      <c r="B27" s="10">
        <v>18</v>
      </c>
      <c r="C27" s="157" t="s">
        <v>36</v>
      </c>
      <c r="D27" s="60"/>
      <c r="E27" s="11"/>
      <c r="F27" s="46">
        <v>7.46</v>
      </c>
      <c r="G27" s="11"/>
      <c r="H27" s="30">
        <v>33660</v>
      </c>
      <c r="I27" s="31">
        <f t="shared" si="1"/>
        <v>4999.2518599999994</v>
      </c>
      <c r="J27" s="35">
        <f t="shared" si="0"/>
        <v>38659.251859999997</v>
      </c>
    </row>
    <row r="28" spans="2:10" x14ac:dyDescent="0.2">
      <c r="B28" s="10">
        <v>19</v>
      </c>
      <c r="C28" s="157" t="s">
        <v>37</v>
      </c>
      <c r="D28" s="60"/>
      <c r="F28" s="46">
        <v>0</v>
      </c>
      <c r="G28" s="11"/>
      <c r="H28" s="30">
        <v>33660</v>
      </c>
      <c r="I28" s="31">
        <f t="shared" si="1"/>
        <v>0</v>
      </c>
      <c r="J28" s="35">
        <f t="shared" si="0"/>
        <v>33660</v>
      </c>
    </row>
    <row r="29" spans="2:10" x14ac:dyDescent="0.2">
      <c r="B29" s="10">
        <v>20</v>
      </c>
      <c r="C29" s="155" t="s">
        <v>38</v>
      </c>
      <c r="D29" s="55"/>
      <c r="F29" s="46">
        <v>0</v>
      </c>
      <c r="G29" s="11"/>
      <c r="H29" s="30">
        <v>33660</v>
      </c>
      <c r="I29" s="31">
        <f t="shared" si="1"/>
        <v>0</v>
      </c>
      <c r="J29" s="35">
        <f t="shared" si="0"/>
        <v>33660</v>
      </c>
    </row>
    <row r="30" spans="2:10" x14ac:dyDescent="0.2">
      <c r="B30" s="93"/>
      <c r="C30" s="144"/>
      <c r="D30" s="55"/>
      <c r="F30" s="46"/>
      <c r="G30" s="11"/>
      <c r="H30" s="30"/>
      <c r="I30" s="31"/>
      <c r="J30" s="35"/>
    </row>
    <row r="31" spans="2:10" x14ac:dyDescent="0.2">
      <c r="B31" s="10">
        <v>21</v>
      </c>
      <c r="C31" s="144" t="s">
        <v>44</v>
      </c>
      <c r="D31" s="60"/>
      <c r="F31" s="46"/>
      <c r="H31" s="30"/>
      <c r="I31" s="31"/>
      <c r="J31" s="35">
        <v>24750</v>
      </c>
    </row>
    <row r="32" spans="2:10" x14ac:dyDescent="0.2">
      <c r="B32" s="10">
        <v>22</v>
      </c>
      <c r="C32" s="41" t="s">
        <v>45</v>
      </c>
      <c r="D32" s="10"/>
      <c r="F32" s="17"/>
      <c r="H32" s="32"/>
      <c r="I32" s="32"/>
      <c r="J32" s="35">
        <v>24750</v>
      </c>
    </row>
    <row r="33" spans="2:11" x14ac:dyDescent="0.2">
      <c r="B33" s="10">
        <v>23</v>
      </c>
      <c r="C33" s="41" t="s">
        <v>46</v>
      </c>
      <c r="D33" s="10"/>
      <c r="F33" s="17"/>
      <c r="H33" s="32"/>
      <c r="I33" s="32"/>
      <c r="J33" s="35">
        <v>24750</v>
      </c>
    </row>
    <row r="34" spans="2:11" x14ac:dyDescent="0.2">
      <c r="B34" s="10">
        <v>24</v>
      </c>
      <c r="C34" s="160" t="s">
        <v>47</v>
      </c>
      <c r="D34" s="10"/>
      <c r="F34" s="17"/>
      <c r="H34" s="32"/>
      <c r="I34" s="32"/>
      <c r="J34" s="35">
        <v>24750</v>
      </c>
    </row>
    <row r="35" spans="2:11" x14ac:dyDescent="0.2">
      <c r="B35" s="10">
        <v>25</v>
      </c>
      <c r="C35" s="42" t="s">
        <v>48</v>
      </c>
      <c r="D35" s="40"/>
      <c r="F35" s="17"/>
      <c r="H35" s="32"/>
      <c r="I35" s="32"/>
      <c r="J35" s="35">
        <v>24750</v>
      </c>
    </row>
    <row r="36" spans="2:11" x14ac:dyDescent="0.2">
      <c r="B36" s="10">
        <v>26</v>
      </c>
      <c r="C36" s="160" t="s">
        <v>49</v>
      </c>
      <c r="D36" s="160"/>
      <c r="F36" s="160"/>
      <c r="H36" s="32"/>
      <c r="I36" s="32"/>
      <c r="J36" s="35">
        <v>24750</v>
      </c>
    </row>
    <row r="37" spans="2:11" x14ac:dyDescent="0.2">
      <c r="B37" s="10">
        <v>27</v>
      </c>
      <c r="C37" s="160" t="s">
        <v>50</v>
      </c>
      <c r="D37" s="160"/>
      <c r="F37" s="160"/>
      <c r="H37" s="32"/>
      <c r="I37" s="32"/>
      <c r="J37" s="35">
        <v>24750</v>
      </c>
    </row>
    <row r="38" spans="2:11" x14ac:dyDescent="0.2">
      <c r="B38" s="10">
        <v>28</v>
      </c>
      <c r="C38" s="160" t="s">
        <v>51</v>
      </c>
      <c r="D38" s="160"/>
      <c r="F38" s="160"/>
      <c r="H38" s="32"/>
      <c r="I38" s="32"/>
      <c r="J38" s="35">
        <v>24750</v>
      </c>
    </row>
    <row r="40" spans="2:11" x14ac:dyDescent="0.2">
      <c r="I40" s="14" t="s">
        <v>1</v>
      </c>
      <c r="J40" s="97" t="s">
        <v>1</v>
      </c>
      <c r="K40" t="s">
        <v>1</v>
      </c>
    </row>
    <row r="41" spans="2:11" x14ac:dyDescent="0.2">
      <c r="H41" s="36">
        <f>SUM(H10:H35)</f>
        <v>673200</v>
      </c>
      <c r="I41" s="36">
        <f>SUM(I10:I35)</f>
        <v>448800.1291100001</v>
      </c>
      <c r="J41" s="36">
        <f>SUM(J10:J38)</f>
        <v>1320000.1291100001</v>
      </c>
      <c r="K41" t="s">
        <v>17</v>
      </c>
    </row>
    <row r="48" spans="2:11" ht="19" x14ac:dyDescent="0.25">
      <c r="J48" s="96"/>
    </row>
    <row r="49" spans="10:12" ht="19" x14ac:dyDescent="0.25">
      <c r="J49" s="96"/>
    </row>
    <row r="50" spans="10:12" ht="19" x14ac:dyDescent="0.25">
      <c r="J50" s="96"/>
    </row>
    <row r="51" spans="10:12" ht="19" x14ac:dyDescent="0.25">
      <c r="J51" s="96"/>
    </row>
    <row r="52" spans="10:12" ht="19" x14ac:dyDescent="0.25">
      <c r="J52" s="96"/>
    </row>
    <row r="53" spans="10:12" ht="19" x14ac:dyDescent="0.25">
      <c r="J53" s="96"/>
    </row>
    <row r="54" spans="10:12" ht="19" x14ac:dyDescent="0.25">
      <c r="J54" s="96"/>
    </row>
    <row r="55" spans="10:12" ht="19" x14ac:dyDescent="0.25">
      <c r="J55" s="96"/>
    </row>
    <row r="56" spans="10:12" ht="19" x14ac:dyDescent="0.25">
      <c r="J56" s="96"/>
    </row>
    <row r="57" spans="10:12" ht="19" x14ac:dyDescent="0.25">
      <c r="J57" s="96"/>
    </row>
    <row r="58" spans="10:12" ht="19" x14ac:dyDescent="0.25">
      <c r="J58" s="96"/>
      <c r="L58" t="s">
        <v>1</v>
      </c>
    </row>
    <row r="59" spans="10:12" ht="19" x14ac:dyDescent="0.25">
      <c r="J59" s="96"/>
    </row>
    <row r="60" spans="10:12" ht="19" x14ac:dyDescent="0.25">
      <c r="J60" s="96"/>
    </row>
    <row r="61" spans="10:12" ht="19" x14ac:dyDescent="0.25">
      <c r="J61" s="96"/>
    </row>
    <row r="62" spans="10:12" ht="19" x14ac:dyDescent="0.25">
      <c r="J62" s="96"/>
    </row>
    <row r="63" spans="10:12" ht="19" x14ac:dyDescent="0.25">
      <c r="J63" s="96"/>
    </row>
    <row r="64" spans="10:12" ht="19" x14ac:dyDescent="0.25">
      <c r="J64" s="96"/>
    </row>
    <row r="65" spans="10:10" ht="19" x14ac:dyDescent="0.25">
      <c r="J65" s="96"/>
    </row>
    <row r="66" spans="10:10" ht="19" x14ac:dyDescent="0.25">
      <c r="J66" s="96"/>
    </row>
    <row r="67" spans="10:10" ht="19" x14ac:dyDescent="0.25">
      <c r="J67" s="96"/>
    </row>
    <row r="68" spans="10:10" ht="19" x14ac:dyDescent="0.25">
      <c r="J68" s="96"/>
    </row>
    <row r="69" spans="10:10" ht="19" x14ac:dyDescent="0.25">
      <c r="J69" s="96"/>
    </row>
    <row r="70" spans="10:10" ht="19" x14ac:dyDescent="0.25">
      <c r="J70" s="96"/>
    </row>
    <row r="71" spans="10:10" ht="19" x14ac:dyDescent="0.25">
      <c r="J71" s="96"/>
    </row>
    <row r="72" spans="10:10" ht="19" x14ac:dyDescent="0.25">
      <c r="J72" s="96"/>
    </row>
  </sheetData>
  <mergeCells count="2">
    <mergeCell ref="B3:G3"/>
    <mergeCell ref="B4:G4"/>
  </mergeCells>
  <pageMargins left="0.7" right="0.7" top="0.78740157499999996" bottom="0.78740157499999996" header="0.3" footer="0.3"/>
  <pageSetup paperSize="9" scale="57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39"/>
  <sheetViews>
    <sheetView tabSelected="1" zoomScale="110" zoomScaleNormal="110" workbookViewId="0">
      <selection activeCell="O15" sqref="O15"/>
    </sheetView>
  </sheetViews>
  <sheetFormatPr baseColWidth="10" defaultColWidth="8.83203125" defaultRowHeight="15" x14ac:dyDescent="0.2"/>
  <cols>
    <col min="2" max="2" width="4.6640625" customWidth="1"/>
    <col min="3" max="3" width="23.5" customWidth="1"/>
    <col min="4" max="4" width="6.1640625" customWidth="1"/>
    <col min="5" max="5" width="3.33203125" customWidth="1"/>
    <col min="6" max="6" width="7.6640625" customWidth="1"/>
    <col min="7" max="7" width="2.83203125" customWidth="1"/>
    <col min="8" max="8" width="14.33203125" customWidth="1"/>
    <col min="9" max="9" width="14.5" customWidth="1"/>
    <col min="10" max="10" width="14.1640625" customWidth="1"/>
    <col min="11" max="11" width="10.1640625" bestFit="1" customWidth="1"/>
    <col min="29" max="29" width="8.83203125" customWidth="1"/>
  </cols>
  <sheetData>
    <row r="3" spans="2:11" x14ac:dyDescent="0.2">
      <c r="B3" s="166" t="s">
        <v>52</v>
      </c>
      <c r="C3" s="166"/>
      <c r="D3" s="166"/>
      <c r="E3" s="166"/>
      <c r="F3" s="166"/>
      <c r="G3" s="166"/>
      <c r="H3" s="19">
        <v>1320000</v>
      </c>
      <c r="I3" s="20"/>
      <c r="J3" s="162">
        <f>H4/8</f>
        <v>24750</v>
      </c>
    </row>
    <row r="4" spans="2:11" x14ac:dyDescent="0.2">
      <c r="B4" s="167" t="s">
        <v>1</v>
      </c>
      <c r="C4" s="167"/>
      <c r="D4" s="167"/>
      <c r="E4" s="167"/>
      <c r="F4" s="167"/>
      <c r="G4" s="167"/>
      <c r="H4" s="22">
        <f>H3/100*15</f>
        <v>198000</v>
      </c>
      <c r="I4" s="23" t="s">
        <v>42</v>
      </c>
      <c r="J4" s="24" t="s">
        <v>1</v>
      </c>
    </row>
    <row r="5" spans="2:11" x14ac:dyDescent="0.2">
      <c r="H5" s="22">
        <f>H3/100*85</f>
        <v>1122000</v>
      </c>
      <c r="I5" s="23" t="s">
        <v>43</v>
      </c>
      <c r="J5" s="25"/>
      <c r="K5" s="161"/>
    </row>
    <row r="6" spans="2:11" x14ac:dyDescent="0.2">
      <c r="H6" s="26">
        <f>H5/100*40</f>
        <v>448800</v>
      </c>
      <c r="I6" s="23" t="s">
        <v>10</v>
      </c>
      <c r="J6" s="43">
        <f>H6/SUM(F10:F29)</f>
        <v>670.14080721506332</v>
      </c>
      <c r="K6" s="161" t="s">
        <v>11</v>
      </c>
    </row>
    <row r="7" spans="2:11" x14ac:dyDescent="0.2">
      <c r="H7" s="26">
        <f>H5/100*60</f>
        <v>673200</v>
      </c>
      <c r="I7" s="23" t="s">
        <v>12</v>
      </c>
      <c r="J7" s="25"/>
      <c r="K7" s="161">
        <f>H7/18</f>
        <v>37400</v>
      </c>
    </row>
    <row r="8" spans="2:11" x14ac:dyDescent="0.2">
      <c r="H8" s="27"/>
      <c r="I8" s="28"/>
      <c r="J8" s="29"/>
      <c r="K8" s="18"/>
    </row>
    <row r="9" spans="2:11" x14ac:dyDescent="0.2">
      <c r="F9" s="1" t="s">
        <v>13</v>
      </c>
      <c r="G9" s="14"/>
      <c r="H9" s="16" t="s">
        <v>12</v>
      </c>
      <c r="I9" s="16" t="s">
        <v>10</v>
      </c>
      <c r="J9" s="34" t="s">
        <v>14</v>
      </c>
    </row>
    <row r="10" spans="2:11" x14ac:dyDescent="0.2">
      <c r="B10" s="10">
        <v>1</v>
      </c>
      <c r="C10" s="157" t="s">
        <v>20</v>
      </c>
      <c r="D10" s="60"/>
      <c r="E10" s="11"/>
      <c r="F10" s="46">
        <v>67.680000000000007</v>
      </c>
      <c r="G10" s="11"/>
      <c r="H10" s="30">
        <v>37400</v>
      </c>
      <c r="I10" s="31">
        <f>F10*670.141</f>
        <v>45355.142879999999</v>
      </c>
      <c r="J10" s="35">
        <f t="shared" ref="J10:J27" si="0">H10+I10</f>
        <v>82755.142879999999</v>
      </c>
    </row>
    <row r="11" spans="2:11" x14ac:dyDescent="0.2">
      <c r="B11" s="10">
        <v>2</v>
      </c>
      <c r="C11" s="155" t="s">
        <v>21</v>
      </c>
      <c r="D11" s="60"/>
      <c r="E11" s="11"/>
      <c r="F11" s="46">
        <v>62.21</v>
      </c>
      <c r="G11" s="11"/>
      <c r="H11" s="30">
        <v>37400</v>
      </c>
      <c r="I11" s="31">
        <f t="shared" ref="I11:I27" si="1">F11*670.141</f>
        <v>41689.471610000001</v>
      </c>
      <c r="J11" s="35">
        <f t="shared" si="0"/>
        <v>79089.471610000008</v>
      </c>
    </row>
    <row r="12" spans="2:11" x14ac:dyDescent="0.2">
      <c r="B12" s="10">
        <v>3</v>
      </c>
      <c r="C12" s="155" t="s">
        <v>22</v>
      </c>
      <c r="D12" s="60"/>
      <c r="E12" s="11"/>
      <c r="F12" s="46">
        <v>62.19</v>
      </c>
      <c r="G12" s="11"/>
      <c r="H12" s="30">
        <v>37400</v>
      </c>
      <c r="I12" s="31">
        <f t="shared" si="1"/>
        <v>41676.068789999998</v>
      </c>
      <c r="J12" s="35">
        <f t="shared" si="0"/>
        <v>79076.06878999999</v>
      </c>
    </row>
    <row r="13" spans="2:11" x14ac:dyDescent="0.2">
      <c r="B13" s="10">
        <v>4</v>
      </c>
      <c r="C13" s="156" t="s">
        <v>23</v>
      </c>
      <c r="D13" s="59"/>
      <c r="E13" s="11"/>
      <c r="F13" s="46">
        <v>59.86</v>
      </c>
      <c r="G13" s="11"/>
      <c r="H13" s="30">
        <v>37400</v>
      </c>
      <c r="I13" s="31">
        <f t="shared" si="1"/>
        <v>40114.64026</v>
      </c>
      <c r="J13" s="35">
        <f t="shared" si="0"/>
        <v>77514.64026</v>
      </c>
    </row>
    <row r="14" spans="2:11" x14ac:dyDescent="0.2">
      <c r="B14" s="10">
        <v>5</v>
      </c>
      <c r="C14" s="158" t="s">
        <v>24</v>
      </c>
      <c r="D14" s="60"/>
      <c r="E14" s="11"/>
      <c r="F14" s="46">
        <v>52.62</v>
      </c>
      <c r="G14" s="11"/>
      <c r="H14" s="30">
        <v>37400</v>
      </c>
      <c r="I14" s="31">
        <f t="shared" si="1"/>
        <v>35262.81942</v>
      </c>
      <c r="J14" s="35">
        <f t="shared" si="0"/>
        <v>72662.81942</v>
      </c>
    </row>
    <row r="15" spans="2:11" x14ac:dyDescent="0.2">
      <c r="B15" s="10">
        <v>6</v>
      </c>
      <c r="C15" s="157" t="s">
        <v>25</v>
      </c>
      <c r="D15" s="55"/>
      <c r="E15" s="11"/>
      <c r="F15" s="46">
        <v>44.8</v>
      </c>
      <c r="G15" s="11"/>
      <c r="H15" s="30">
        <v>37400</v>
      </c>
      <c r="I15" s="31">
        <f t="shared" si="1"/>
        <v>30022.316799999997</v>
      </c>
      <c r="J15" s="35">
        <f t="shared" si="0"/>
        <v>67422.316800000001</v>
      </c>
    </row>
    <row r="16" spans="2:11" x14ac:dyDescent="0.2">
      <c r="B16" s="10">
        <v>7</v>
      </c>
      <c r="C16" s="156" t="s">
        <v>26</v>
      </c>
      <c r="D16" s="59"/>
      <c r="E16" s="11"/>
      <c r="F16" s="46">
        <v>44.68</v>
      </c>
      <c r="G16" s="11"/>
      <c r="H16" s="30">
        <v>37400</v>
      </c>
      <c r="I16" s="31">
        <f t="shared" si="1"/>
        <v>29941.899879999997</v>
      </c>
      <c r="J16" s="35">
        <f t="shared" si="0"/>
        <v>67341.899879999997</v>
      </c>
    </row>
    <row r="17" spans="2:10" x14ac:dyDescent="0.2">
      <c r="B17" s="10">
        <v>8</v>
      </c>
      <c r="C17" s="157" t="s">
        <v>27</v>
      </c>
      <c r="D17" s="55"/>
      <c r="E17" s="11"/>
      <c r="F17" s="46">
        <v>37.78</v>
      </c>
      <c r="G17" s="11"/>
      <c r="H17" s="30">
        <v>37400</v>
      </c>
      <c r="I17" s="31">
        <f t="shared" si="1"/>
        <v>25317.92698</v>
      </c>
      <c r="J17" s="35">
        <f t="shared" si="0"/>
        <v>62717.926980000004</v>
      </c>
    </row>
    <row r="18" spans="2:10" x14ac:dyDescent="0.2">
      <c r="B18" s="10">
        <v>9</v>
      </c>
      <c r="C18" s="155" t="s">
        <v>28</v>
      </c>
      <c r="D18" s="60"/>
      <c r="E18" s="11"/>
      <c r="F18" s="46">
        <v>36.78</v>
      </c>
      <c r="G18" s="11"/>
      <c r="H18" s="30">
        <v>37400</v>
      </c>
      <c r="I18" s="31">
        <f t="shared" si="1"/>
        <v>24647.785980000001</v>
      </c>
      <c r="J18" s="35">
        <f t="shared" si="0"/>
        <v>62047.785980000001</v>
      </c>
    </row>
    <row r="19" spans="2:10" x14ac:dyDescent="0.2">
      <c r="B19" s="10">
        <v>10</v>
      </c>
      <c r="C19" s="157" t="s">
        <v>29</v>
      </c>
      <c r="D19" s="60"/>
      <c r="E19" s="11"/>
      <c r="F19" s="46">
        <v>35.57</v>
      </c>
      <c r="G19" s="11"/>
      <c r="H19" s="30">
        <v>37400</v>
      </c>
      <c r="I19" s="31">
        <f t="shared" si="1"/>
        <v>23836.915369999999</v>
      </c>
      <c r="J19" s="35">
        <f t="shared" si="0"/>
        <v>61236.915370000002</v>
      </c>
    </row>
    <row r="20" spans="2:10" x14ac:dyDescent="0.2">
      <c r="B20" s="10">
        <v>11</v>
      </c>
      <c r="C20" s="157" t="s">
        <v>16</v>
      </c>
      <c r="D20" s="55"/>
      <c r="E20" s="11"/>
      <c r="F20" s="46">
        <v>32.93</v>
      </c>
      <c r="G20" s="11"/>
      <c r="H20" s="30">
        <v>37400</v>
      </c>
      <c r="I20" s="31">
        <f t="shared" si="1"/>
        <v>22067.743129999999</v>
      </c>
      <c r="J20" s="35">
        <f t="shared" si="0"/>
        <v>59467.743130000003</v>
      </c>
    </row>
    <row r="21" spans="2:10" x14ac:dyDescent="0.2">
      <c r="B21" s="10">
        <v>12</v>
      </c>
      <c r="C21" s="157" t="s">
        <v>30</v>
      </c>
      <c r="D21" s="55"/>
      <c r="E21" s="11"/>
      <c r="F21" s="46">
        <v>31.3</v>
      </c>
      <c r="G21" s="11"/>
      <c r="H21" s="30">
        <v>37400</v>
      </c>
      <c r="I21" s="31">
        <f t="shared" si="1"/>
        <v>20975.4133</v>
      </c>
      <c r="J21" s="35">
        <f t="shared" si="0"/>
        <v>58375.4133</v>
      </c>
    </row>
    <row r="22" spans="2:10" x14ac:dyDescent="0.2">
      <c r="B22" s="10">
        <v>13</v>
      </c>
      <c r="C22" s="159" t="s">
        <v>31</v>
      </c>
      <c r="D22" s="59"/>
      <c r="E22" s="11"/>
      <c r="F22" s="46">
        <v>28.81</v>
      </c>
      <c r="G22" s="11"/>
      <c r="H22" s="30">
        <v>37400</v>
      </c>
      <c r="I22" s="31">
        <f t="shared" si="1"/>
        <v>19306.762209999997</v>
      </c>
      <c r="J22" s="35">
        <f t="shared" si="0"/>
        <v>56706.762210000001</v>
      </c>
    </row>
    <row r="23" spans="2:10" x14ac:dyDescent="0.2">
      <c r="B23" s="10">
        <v>14</v>
      </c>
      <c r="C23" s="157" t="s">
        <v>32</v>
      </c>
      <c r="D23" s="60"/>
      <c r="E23" s="11"/>
      <c r="F23" s="46">
        <v>20.49</v>
      </c>
      <c r="G23" s="11"/>
      <c r="H23" s="30">
        <v>37400</v>
      </c>
      <c r="I23" s="31">
        <f t="shared" si="1"/>
        <v>13731.189089999998</v>
      </c>
      <c r="J23" s="35">
        <f t="shared" si="0"/>
        <v>51131.18909</v>
      </c>
    </row>
    <row r="24" spans="2:10" x14ac:dyDescent="0.2">
      <c r="B24" s="10">
        <v>15</v>
      </c>
      <c r="C24" s="155" t="s">
        <v>33</v>
      </c>
      <c r="D24" s="55"/>
      <c r="E24" s="11"/>
      <c r="F24" s="46">
        <v>20.420000000000002</v>
      </c>
      <c r="G24" s="11"/>
      <c r="H24" s="30">
        <v>37400</v>
      </c>
      <c r="I24" s="31">
        <f t="shared" si="1"/>
        <v>13684.27922</v>
      </c>
      <c r="J24" s="35">
        <f t="shared" si="0"/>
        <v>51084.279219999997</v>
      </c>
    </row>
    <row r="25" spans="2:10" x14ac:dyDescent="0.2">
      <c r="B25" s="10">
        <v>16</v>
      </c>
      <c r="C25" s="155" t="s">
        <v>34</v>
      </c>
      <c r="D25" s="60"/>
      <c r="E25" s="11"/>
      <c r="F25" s="46">
        <v>13.32</v>
      </c>
      <c r="G25" s="11"/>
      <c r="H25" s="30">
        <v>37400</v>
      </c>
      <c r="I25" s="31">
        <f t="shared" si="1"/>
        <v>8926.278119999999</v>
      </c>
      <c r="J25" s="35">
        <f t="shared" si="0"/>
        <v>46326.278120000003</v>
      </c>
    </row>
    <row r="26" spans="2:10" x14ac:dyDescent="0.2">
      <c r="B26" s="10">
        <v>17</v>
      </c>
      <c r="C26" s="157" t="s">
        <v>35</v>
      </c>
      <c r="D26" s="60"/>
      <c r="E26" s="11"/>
      <c r="F26" s="46">
        <v>10.81</v>
      </c>
      <c r="G26" s="11"/>
      <c r="H26" s="30">
        <v>37400</v>
      </c>
      <c r="I26" s="31">
        <f t="shared" si="1"/>
        <v>7244.2242100000003</v>
      </c>
      <c r="J26" s="35">
        <f t="shared" si="0"/>
        <v>44644.22421</v>
      </c>
    </row>
    <row r="27" spans="2:10" x14ac:dyDescent="0.2">
      <c r="B27" s="10">
        <v>18</v>
      </c>
      <c r="C27" s="157" t="s">
        <v>36</v>
      </c>
      <c r="D27" s="60"/>
      <c r="E27" s="11"/>
      <c r="F27" s="46">
        <v>7.46</v>
      </c>
      <c r="G27" s="11"/>
      <c r="H27" s="30">
        <v>37400</v>
      </c>
      <c r="I27" s="31">
        <f t="shared" si="1"/>
        <v>4999.2518599999994</v>
      </c>
      <c r="J27" s="35">
        <f t="shared" si="0"/>
        <v>42399.251859999997</v>
      </c>
    </row>
    <row r="28" spans="2:10" x14ac:dyDescent="0.2">
      <c r="B28" s="93"/>
      <c r="C28" s="144"/>
      <c r="D28" s="55"/>
      <c r="F28" s="46"/>
      <c r="G28" s="11"/>
      <c r="H28" s="30"/>
      <c r="I28" s="31"/>
      <c r="J28" s="35"/>
    </row>
    <row r="29" spans="2:10" x14ac:dyDescent="0.2">
      <c r="B29" s="10">
        <v>19</v>
      </c>
      <c r="C29" s="144" t="s">
        <v>44</v>
      </c>
      <c r="D29" s="60"/>
      <c r="F29" s="46"/>
      <c r="H29" s="30"/>
      <c r="I29" s="31"/>
      <c r="J29" s="35">
        <v>24750</v>
      </c>
    </row>
    <row r="30" spans="2:10" x14ac:dyDescent="0.2">
      <c r="B30" s="10">
        <v>20</v>
      </c>
      <c r="C30" s="69" t="s">
        <v>45</v>
      </c>
      <c r="D30" s="10"/>
      <c r="F30" s="17"/>
      <c r="H30" s="32"/>
      <c r="I30" s="32"/>
      <c r="J30" s="35">
        <v>24750</v>
      </c>
    </row>
    <row r="31" spans="2:10" x14ac:dyDescent="0.2">
      <c r="B31" s="10">
        <v>21</v>
      </c>
      <c r="C31" s="69" t="s">
        <v>46</v>
      </c>
      <c r="D31" s="10"/>
      <c r="F31" s="17"/>
      <c r="H31" s="32"/>
      <c r="I31" s="32"/>
      <c r="J31" s="35">
        <v>24750</v>
      </c>
    </row>
    <row r="32" spans="2:10" x14ac:dyDescent="0.2">
      <c r="B32" s="10">
        <v>22</v>
      </c>
      <c r="C32" s="69" t="s">
        <v>47</v>
      </c>
      <c r="D32" s="10"/>
      <c r="F32" s="17"/>
      <c r="H32" s="32"/>
      <c r="I32" s="32"/>
      <c r="J32" s="35">
        <v>24750</v>
      </c>
    </row>
    <row r="33" spans="2:11" x14ac:dyDescent="0.2">
      <c r="B33" s="10">
        <v>23</v>
      </c>
      <c r="C33" s="144" t="s">
        <v>48</v>
      </c>
      <c r="D33" s="40"/>
      <c r="F33" s="17"/>
      <c r="H33" s="32"/>
      <c r="I33" s="32"/>
      <c r="J33" s="35">
        <v>24750</v>
      </c>
    </row>
    <row r="34" spans="2:11" x14ac:dyDescent="0.2">
      <c r="B34" s="10">
        <v>24</v>
      </c>
      <c r="C34" s="69" t="s">
        <v>49</v>
      </c>
      <c r="D34" s="160"/>
      <c r="F34" s="160"/>
      <c r="H34" s="32"/>
      <c r="I34" s="32"/>
      <c r="J34" s="35">
        <v>24750</v>
      </c>
    </row>
    <row r="35" spans="2:11" x14ac:dyDescent="0.2">
      <c r="B35" s="10">
        <v>25</v>
      </c>
      <c r="C35" s="69" t="s">
        <v>50</v>
      </c>
      <c r="D35" s="160"/>
      <c r="F35" s="160"/>
      <c r="H35" s="32"/>
      <c r="I35" s="32"/>
      <c r="J35" s="35">
        <v>24750</v>
      </c>
    </row>
    <row r="36" spans="2:11" x14ac:dyDescent="0.2">
      <c r="B36" s="10"/>
      <c r="C36" s="69"/>
      <c r="D36" s="160"/>
      <c r="F36" s="160"/>
      <c r="H36" s="32"/>
      <c r="I36" s="32"/>
      <c r="J36" s="35"/>
    </row>
    <row r="38" spans="2:11" x14ac:dyDescent="0.2">
      <c r="I38" s="14" t="s">
        <v>1</v>
      </c>
      <c r="J38" s="97" t="s">
        <v>1</v>
      </c>
      <c r="K38" t="s">
        <v>1</v>
      </c>
    </row>
    <row r="39" spans="2:11" x14ac:dyDescent="0.2">
      <c r="H39" s="36">
        <f>SUM(H10:H33)</f>
        <v>673200</v>
      </c>
      <c r="I39" s="36">
        <f>SUM(I10:I33)</f>
        <v>448800.1291100001</v>
      </c>
      <c r="J39" s="36">
        <f>SUM(J10:J36)</f>
        <v>1295250.1291100001</v>
      </c>
      <c r="K39" t="s">
        <v>17</v>
      </c>
    </row>
  </sheetData>
  <mergeCells count="2">
    <mergeCell ref="B3:G3"/>
    <mergeCell ref="B4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2021 scm</vt:lpstr>
      <vt:lpstr> finance 20+8</vt:lpstr>
      <vt:lpstr>finance 18+8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danuta@skiklubspindl.cz</cp:lastModifiedBy>
  <cp:revision/>
  <cp:lastPrinted>2019-09-04T12:18:17Z</cp:lastPrinted>
  <dcterms:created xsi:type="dcterms:W3CDTF">2009-04-25T18:05:54Z</dcterms:created>
  <dcterms:modified xsi:type="dcterms:W3CDTF">2022-02-18T20:55:44Z</dcterms:modified>
</cp:coreProperties>
</file>