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6539195da8a467/Dokumenty/SLČR/2023-24/"/>
    </mc:Choice>
  </mc:AlternateContent>
  <xr:revisionPtr revIDLastSave="254" documentId="8_{1CA01A31-28F8-4DDC-BF40-A12A6B20F7BD}" xr6:coauthVersionLast="47" xr6:coauthVersionMax="47" xr10:uidLastSave="{AB211424-CBC6-4A50-BCCB-EF2CC70333AF}"/>
  <bookViews>
    <workbookView xWindow="-120" yWindow="-120" windowWidth="29040" windowHeight="15840" xr2:uid="{ADFC3231-45D2-4195-92AE-1ACD747DE5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44" i="1"/>
  <c r="E46" i="1"/>
  <c r="E44" i="1"/>
  <c r="G44" i="1" l="1"/>
  <c r="F4" i="1" l="1"/>
  <c r="C5" i="1"/>
  <c r="C4" i="1"/>
  <c r="H4" i="1" l="1"/>
  <c r="E33" i="1" s="1"/>
  <c r="G33" i="1" s="1"/>
  <c r="E43" i="1"/>
  <c r="G43" i="1" s="1"/>
  <c r="C7" i="1"/>
  <c r="C6" i="1"/>
  <c r="F7" i="1"/>
  <c r="E42" i="1" l="1"/>
  <c r="G42" i="1" s="1"/>
  <c r="E39" i="1"/>
  <c r="G39" i="1" s="1"/>
  <c r="E41" i="1"/>
  <c r="G41" i="1" s="1"/>
  <c r="E40" i="1"/>
  <c r="G40" i="1" s="1"/>
  <c r="E34" i="1"/>
  <c r="G34" i="1" s="1"/>
  <c r="E37" i="1"/>
  <c r="G37" i="1" s="1"/>
  <c r="E36" i="1"/>
  <c r="G36" i="1" s="1"/>
  <c r="E38" i="1"/>
  <c r="G38" i="1" s="1"/>
  <c r="E35" i="1"/>
  <c r="G35" i="1" s="1"/>
  <c r="H7" i="1"/>
  <c r="F25" i="1" s="1"/>
  <c r="E19" i="1"/>
  <c r="E14" i="1"/>
  <c r="E23" i="1"/>
  <c r="E17" i="1"/>
  <c r="E10" i="1"/>
  <c r="E11" i="1"/>
  <c r="E29" i="1"/>
  <c r="E15" i="1"/>
  <c r="E25" i="1"/>
  <c r="E18" i="1"/>
  <c r="E12" i="1"/>
  <c r="E27" i="1"/>
  <c r="E16" i="1"/>
  <c r="E26" i="1"/>
  <c r="E28" i="1"/>
  <c r="E24" i="1"/>
  <c r="E21" i="1"/>
  <c r="E22" i="1"/>
  <c r="E20" i="1"/>
  <c r="E13" i="1"/>
  <c r="E30" i="1" l="1"/>
  <c r="F21" i="1"/>
  <c r="G21" i="1" s="1"/>
  <c r="F24" i="1"/>
  <c r="G24" i="1" s="1"/>
  <c r="F19" i="1"/>
  <c r="F22" i="1"/>
  <c r="G22" i="1" s="1"/>
  <c r="F28" i="1"/>
  <c r="G28" i="1" s="1"/>
  <c r="F27" i="1"/>
  <c r="G27" i="1" s="1"/>
  <c r="F26" i="1"/>
  <c r="G26" i="1" s="1"/>
  <c r="F11" i="1"/>
  <c r="G11" i="1" s="1"/>
  <c r="F17" i="1"/>
  <c r="G17" i="1" s="1"/>
  <c r="F16" i="1"/>
  <c r="G16" i="1" s="1"/>
  <c r="F15" i="1"/>
  <c r="G15" i="1" s="1"/>
  <c r="F23" i="1"/>
  <c r="G23" i="1" s="1"/>
  <c r="F14" i="1"/>
  <c r="G14" i="1" s="1"/>
  <c r="G25" i="1"/>
  <c r="F13" i="1"/>
  <c r="G13" i="1" s="1"/>
  <c r="F18" i="1"/>
  <c r="G18" i="1" s="1"/>
  <c r="F12" i="1"/>
  <c r="G12" i="1" s="1"/>
  <c r="F10" i="1"/>
  <c r="F20" i="1"/>
  <c r="G20" i="1" s="1"/>
  <c r="G29" i="1"/>
  <c r="G19" i="1"/>
  <c r="G10" i="1" l="1"/>
  <c r="G30" i="1" s="1"/>
  <c r="F30" i="1"/>
  <c r="F46" i="1" s="1"/>
  <c r="E47" i="1" s="1"/>
</calcChain>
</file>

<file path=xl/sharedStrings.xml><?xml version="1.0" encoding="utf-8"?>
<sst xmlns="http://schemas.openxmlformats.org/spreadsheetml/2006/main" count="50" uniqueCount="50">
  <si>
    <t>Částka k rozdělení</t>
  </si>
  <si>
    <t>Labaštová Alena</t>
  </si>
  <si>
    <t>ročník</t>
  </si>
  <si>
    <t>odstup plnění kritérií</t>
  </si>
  <si>
    <t>pořadí</t>
  </si>
  <si>
    <t>přecházející žáci</t>
  </si>
  <si>
    <t>fix 60 %</t>
  </si>
  <si>
    <t>výkonnost 40 %</t>
  </si>
  <si>
    <t>Müller Marek</t>
  </si>
  <si>
    <t>Peroutková Barbora</t>
  </si>
  <si>
    <t>Semeráková Hana</t>
  </si>
  <si>
    <t>Nováková Barbora</t>
  </si>
  <si>
    <t>Svatoš Lukáš</t>
  </si>
  <si>
    <t>Kubeš David</t>
  </si>
  <si>
    <t>Kučera Vojtěch</t>
  </si>
  <si>
    <t>Kovář Stanislav</t>
  </si>
  <si>
    <t>Sommerová Elese</t>
  </si>
  <si>
    <t>Knobloch Jan</t>
  </si>
  <si>
    <t>Forejtek Patrik</t>
  </si>
  <si>
    <t>Kroupa Štěpán</t>
  </si>
  <si>
    <t>Sommerová Celine</t>
  </si>
  <si>
    <t>Drápalová Elen</t>
  </si>
  <si>
    <t>Tomášek Aldo</t>
  </si>
  <si>
    <t>Trejbalová Linda</t>
  </si>
  <si>
    <t>Kudělásková Katrin</t>
  </si>
  <si>
    <t>Hanzal Kryštof</t>
  </si>
  <si>
    <t>Špačková Nela</t>
  </si>
  <si>
    <t>Tomšíková Lucie</t>
  </si>
  <si>
    <t>Dlouhá Viktorie</t>
  </si>
  <si>
    <t>Žišková Mariana</t>
  </si>
  <si>
    <t>Lukášková Viktorie</t>
  </si>
  <si>
    <t>Fuchs Filip</t>
  </si>
  <si>
    <t>Janda David</t>
  </si>
  <si>
    <t>Morávek Pavel</t>
  </si>
  <si>
    <t>Bednařík Jan</t>
  </si>
  <si>
    <t>Kondělková Leontýna</t>
  </si>
  <si>
    <t>Křížová Klára</t>
  </si>
  <si>
    <t>Vomáčková Simona</t>
  </si>
  <si>
    <t>jméno</t>
  </si>
  <si>
    <t>hodnota fix 2007</t>
  </si>
  <si>
    <t>celkem</t>
  </si>
  <si>
    <t>hodnota 1 % plnění</t>
  </si>
  <si>
    <t>Přecházející žáci</t>
  </si>
  <si>
    <t>koeficient</t>
  </si>
  <si>
    <t>fix</t>
  </si>
  <si>
    <t>SCM fix 60 %</t>
  </si>
  <si>
    <t>SCM výkonnost 40 %</t>
  </si>
  <si>
    <t>FINANCE SCM - 2. pololetí 2023</t>
  </si>
  <si>
    <t>*+20.11</t>
  </si>
  <si>
    <t>plnící kritéria 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</si>
</sst>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4" fontId="0" fillId="0" borderId="0" xfId="0" applyNumberFormat="1"/>
    <xf numFmtId="2" fontId="0" fillId="0" borderId="0" xfId="0" applyNumberFormat="1"/>
    <xf numFmtId="10" fontId="0" fillId="0" borderId="0" xfId="0" applyNumberFormat="1"/>
    <xf numFmtId="2" fontId="1" fillId="0" borderId="0" xfId="0" applyNumberFormat="1" applyFont="1"/>
    <xf numFmtId="2" fontId="0" fillId="0" borderId="0" xfId="0" quotePrefix="1" applyNumberFormat="1"/>
    <xf numFmtId="0" fontId="3" fillId="0" borderId="0" xfId="0" applyFont="1"/>
    <xf numFmtId="0" fontId="0" fillId="0" borderId="1" xfId="0" applyBorder="1"/>
    <xf numFmtId="44" fontId="0" fillId="0" borderId="1" xfId="0" applyNumberFormat="1" applyBorder="1"/>
    <xf numFmtId="2" fontId="0" fillId="0" borderId="1" xfId="0" applyNumberFormat="1" applyBorder="1"/>
    <xf numFmtId="44" fontId="0" fillId="0" borderId="2" xfId="0" applyNumberFormat="1" applyBorder="1"/>
    <xf numFmtId="2" fontId="0" fillId="0" borderId="1" xfId="0" quotePrefix="1" applyNumberFormat="1" applyBorder="1" applyAlignment="1">
      <alignment horizontal="right"/>
    </xf>
    <xf numFmtId="44" fontId="0" fillId="0" borderId="0" xfId="0" applyNumberFormat="1" applyAlignment="1">
      <alignment horizontal="left"/>
    </xf>
    <xf numFmtId="44" fontId="2" fillId="0" borderId="0" xfId="0" applyNumberFormat="1" applyFont="1" applyAlignment="1">
      <alignment horizontal="left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6EA9-8823-46D6-9C6C-191C223201F5}">
  <dimension ref="A1:H47"/>
  <sheetViews>
    <sheetView tabSelected="1" workbookViewId="0">
      <selection activeCell="I5" sqref="I5"/>
    </sheetView>
  </sheetViews>
  <sheetFormatPr defaultRowHeight="15" x14ac:dyDescent="0.25"/>
  <cols>
    <col min="2" max="2" width="27.5703125" customWidth="1"/>
    <col min="3" max="7" width="21.140625" customWidth="1"/>
    <col min="8" max="8" width="15" customWidth="1"/>
  </cols>
  <sheetData>
    <row r="1" spans="1:8" ht="33.75" x14ac:dyDescent="0.5">
      <c r="A1" s="6" t="s">
        <v>47</v>
      </c>
    </row>
    <row r="3" spans="1:8" ht="18.75" x14ac:dyDescent="0.3">
      <c r="A3" t="s">
        <v>0</v>
      </c>
      <c r="B3" s="1"/>
      <c r="C3" s="13">
        <v>1200000</v>
      </c>
      <c r="D3" s="13"/>
    </row>
    <row r="4" spans="1:8" x14ac:dyDescent="0.25">
      <c r="B4" s="1" t="s">
        <v>5</v>
      </c>
      <c r="C4" s="12">
        <f>C3*E4</f>
        <v>204000.00000000003</v>
      </c>
      <c r="D4" s="12"/>
      <c r="E4" s="3">
        <v>0.17</v>
      </c>
      <c r="F4" s="2">
        <f>SUM(D33:D43)</f>
        <v>7</v>
      </c>
      <c r="G4" t="s">
        <v>39</v>
      </c>
      <c r="H4" s="1">
        <f>C4/F4</f>
        <v>29142.857142857149</v>
      </c>
    </row>
    <row r="5" spans="1:8" x14ac:dyDescent="0.25">
      <c r="B5" s="1" t="s">
        <v>49</v>
      </c>
      <c r="C5" s="12">
        <f>C3*E5</f>
        <v>996000</v>
      </c>
      <c r="D5" s="12"/>
      <c r="E5" s="3">
        <v>0.83</v>
      </c>
    </row>
    <row r="6" spans="1:8" x14ac:dyDescent="0.25">
      <c r="B6" s="1" t="s">
        <v>45</v>
      </c>
      <c r="C6" s="12">
        <f>C5*E6</f>
        <v>597600</v>
      </c>
      <c r="D6" s="12"/>
      <c r="E6" s="3">
        <v>0.6</v>
      </c>
    </row>
    <row r="7" spans="1:8" x14ac:dyDescent="0.25">
      <c r="B7" s="1" t="s">
        <v>46</v>
      </c>
      <c r="C7" s="12">
        <f>C5*E7</f>
        <v>398400</v>
      </c>
      <c r="D7" s="12"/>
      <c r="E7" s="3">
        <v>0.4</v>
      </c>
      <c r="F7" s="2">
        <f>SUM(D10:D29)</f>
        <v>-619.93999999999983</v>
      </c>
      <c r="G7" t="s">
        <v>41</v>
      </c>
      <c r="H7" s="1">
        <f>-C7/F7</f>
        <v>642.64283640352312</v>
      </c>
    </row>
    <row r="8" spans="1:8" x14ac:dyDescent="0.25">
      <c r="B8" s="1"/>
    </row>
    <row r="9" spans="1:8" x14ac:dyDescent="0.25">
      <c r="A9" t="s">
        <v>4</v>
      </c>
      <c r="B9" t="s">
        <v>38</v>
      </c>
      <c r="C9" t="s">
        <v>2</v>
      </c>
      <c r="D9" t="s">
        <v>3</v>
      </c>
      <c r="E9" t="s">
        <v>6</v>
      </c>
      <c r="F9" t="s">
        <v>7</v>
      </c>
      <c r="G9" t="s">
        <v>40</v>
      </c>
    </row>
    <row r="10" spans="1:8" x14ac:dyDescent="0.25">
      <c r="A10">
        <v>1</v>
      </c>
      <c r="B10" t="s">
        <v>12</v>
      </c>
      <c r="C10">
        <v>2005</v>
      </c>
      <c r="D10" s="2">
        <v>-64.31</v>
      </c>
      <c r="E10" s="1">
        <f t="shared" ref="E10:E29" si="0">C$6/20</f>
        <v>29880</v>
      </c>
      <c r="F10" s="1">
        <f t="shared" ref="F10:F28" si="1">-D10*H$7</f>
        <v>41328.360809110571</v>
      </c>
      <c r="G10" s="1">
        <f t="shared" ref="G10:G29" si="2">E10+F10</f>
        <v>71208.360809110571</v>
      </c>
    </row>
    <row r="11" spans="1:8" x14ac:dyDescent="0.25">
      <c r="A11">
        <v>2</v>
      </c>
      <c r="B11" t="s">
        <v>13</v>
      </c>
      <c r="C11">
        <v>2002</v>
      </c>
      <c r="D11" s="2">
        <v>-59.15</v>
      </c>
      <c r="E11" s="1">
        <f t="shared" si="0"/>
        <v>29880</v>
      </c>
      <c r="F11" s="1">
        <f t="shared" si="1"/>
        <v>38012.323773268392</v>
      </c>
      <c r="G11" s="1">
        <f t="shared" si="2"/>
        <v>67892.323773268392</v>
      </c>
    </row>
    <row r="12" spans="1:8" x14ac:dyDescent="0.25">
      <c r="A12">
        <v>3</v>
      </c>
      <c r="B12" t="s">
        <v>14</v>
      </c>
      <c r="C12">
        <v>2004</v>
      </c>
      <c r="D12" s="2">
        <v>-56.51</v>
      </c>
      <c r="E12" s="1">
        <f t="shared" si="0"/>
        <v>29880</v>
      </c>
      <c r="F12" s="1">
        <f t="shared" si="1"/>
        <v>36315.746685163089</v>
      </c>
      <c r="G12" s="1">
        <f t="shared" si="2"/>
        <v>66195.746685163089</v>
      </c>
    </row>
    <row r="13" spans="1:8" x14ac:dyDescent="0.25">
      <c r="A13">
        <v>4</v>
      </c>
      <c r="B13" t="s">
        <v>15</v>
      </c>
      <c r="C13">
        <v>2006</v>
      </c>
      <c r="D13" s="2">
        <v>-42.93</v>
      </c>
      <c r="E13" s="1">
        <f t="shared" si="0"/>
        <v>29880</v>
      </c>
      <c r="F13" s="1">
        <f t="shared" si="1"/>
        <v>27588.656966803246</v>
      </c>
      <c r="G13" s="1">
        <f t="shared" si="2"/>
        <v>57468.656966803246</v>
      </c>
    </row>
    <row r="14" spans="1:8" x14ac:dyDescent="0.25">
      <c r="A14">
        <v>5</v>
      </c>
      <c r="B14" t="s">
        <v>16</v>
      </c>
      <c r="C14">
        <v>2001</v>
      </c>
      <c r="D14" s="2">
        <v>-40.58</v>
      </c>
      <c r="E14" s="1">
        <f t="shared" si="0"/>
        <v>29880</v>
      </c>
      <c r="F14" s="1">
        <f t="shared" si="1"/>
        <v>26078.446301254968</v>
      </c>
      <c r="G14" s="1">
        <f t="shared" si="2"/>
        <v>55958.446301254968</v>
      </c>
    </row>
    <row r="15" spans="1:8" x14ac:dyDescent="0.25">
      <c r="A15">
        <v>6</v>
      </c>
      <c r="B15" t="s">
        <v>17</v>
      </c>
      <c r="C15">
        <v>2006</v>
      </c>
      <c r="D15" s="2">
        <v>-39.64</v>
      </c>
      <c r="E15" s="1">
        <f t="shared" si="0"/>
        <v>29880</v>
      </c>
      <c r="F15" s="1">
        <f t="shared" si="1"/>
        <v>25474.362035035658</v>
      </c>
      <c r="G15" s="1">
        <f t="shared" si="2"/>
        <v>55354.362035035658</v>
      </c>
    </row>
    <row r="16" spans="1:8" x14ac:dyDescent="0.25">
      <c r="A16">
        <v>7</v>
      </c>
      <c r="B16" t="s">
        <v>18</v>
      </c>
      <c r="C16">
        <v>2005</v>
      </c>
      <c r="D16" s="2">
        <v>-36.799999999999997</v>
      </c>
      <c r="E16" s="1">
        <f t="shared" si="0"/>
        <v>29880</v>
      </c>
      <c r="F16" s="1">
        <f t="shared" si="1"/>
        <v>23649.256379649651</v>
      </c>
      <c r="G16" s="1">
        <f t="shared" si="2"/>
        <v>53529.256379649654</v>
      </c>
    </row>
    <row r="17" spans="1:7" x14ac:dyDescent="0.25">
      <c r="A17">
        <v>8</v>
      </c>
      <c r="B17" t="s">
        <v>19</v>
      </c>
      <c r="C17">
        <v>2003</v>
      </c>
      <c r="D17" s="2">
        <v>-36.72</v>
      </c>
      <c r="E17" s="1">
        <f t="shared" si="0"/>
        <v>29880</v>
      </c>
      <c r="F17" s="1">
        <f t="shared" si="1"/>
        <v>23597.844952737367</v>
      </c>
      <c r="G17" s="1">
        <f t="shared" si="2"/>
        <v>53477.844952737367</v>
      </c>
    </row>
    <row r="18" spans="1:7" x14ac:dyDescent="0.25">
      <c r="A18">
        <v>9</v>
      </c>
      <c r="B18" t="s">
        <v>20</v>
      </c>
      <c r="C18">
        <v>2003</v>
      </c>
      <c r="D18" s="2">
        <v>-36.159999999999997</v>
      </c>
      <c r="E18" s="1">
        <f t="shared" si="0"/>
        <v>29880</v>
      </c>
      <c r="F18" s="1">
        <f t="shared" si="1"/>
        <v>23237.964964351395</v>
      </c>
      <c r="G18" s="1">
        <f t="shared" si="2"/>
        <v>53117.964964351399</v>
      </c>
    </row>
    <row r="19" spans="1:7" x14ac:dyDescent="0.25">
      <c r="A19">
        <v>10</v>
      </c>
      <c r="B19" t="s">
        <v>8</v>
      </c>
      <c r="C19">
        <v>2004</v>
      </c>
      <c r="D19" s="2">
        <v>-32.82</v>
      </c>
      <c r="E19" s="1">
        <f t="shared" si="0"/>
        <v>29880</v>
      </c>
      <c r="F19" s="1">
        <f t="shared" si="1"/>
        <v>21091.53789076363</v>
      </c>
      <c r="G19" s="1">
        <f t="shared" si="2"/>
        <v>50971.537890763633</v>
      </c>
    </row>
    <row r="20" spans="1:7" x14ac:dyDescent="0.25">
      <c r="A20">
        <v>11</v>
      </c>
      <c r="B20" t="s">
        <v>21</v>
      </c>
      <c r="C20">
        <v>2006</v>
      </c>
      <c r="D20" s="2">
        <v>-31.52</v>
      </c>
      <c r="E20" s="1">
        <f t="shared" si="0"/>
        <v>29880</v>
      </c>
      <c r="F20" s="1">
        <f t="shared" si="1"/>
        <v>20256.102203439048</v>
      </c>
      <c r="G20" s="1">
        <f t="shared" si="2"/>
        <v>50136.102203439048</v>
      </c>
    </row>
    <row r="21" spans="1:7" x14ac:dyDescent="0.25">
      <c r="A21">
        <v>12</v>
      </c>
      <c r="B21" t="s">
        <v>22</v>
      </c>
      <c r="C21">
        <v>2005</v>
      </c>
      <c r="D21" s="2">
        <v>-30.93</v>
      </c>
      <c r="E21" s="1">
        <f t="shared" si="0"/>
        <v>29880</v>
      </c>
      <c r="F21" s="1">
        <f t="shared" si="1"/>
        <v>19876.942929960969</v>
      </c>
      <c r="G21" s="1">
        <f t="shared" si="2"/>
        <v>49756.942929960969</v>
      </c>
    </row>
    <row r="22" spans="1:7" x14ac:dyDescent="0.25">
      <c r="A22">
        <v>13</v>
      </c>
      <c r="B22" t="s">
        <v>23</v>
      </c>
      <c r="C22">
        <v>2003</v>
      </c>
      <c r="D22" s="2">
        <v>-29.29</v>
      </c>
      <c r="E22" s="1">
        <f t="shared" si="0"/>
        <v>29880</v>
      </c>
      <c r="F22" s="1">
        <f t="shared" si="1"/>
        <v>18823.008678259193</v>
      </c>
      <c r="G22" s="1">
        <f t="shared" si="2"/>
        <v>48703.008678259197</v>
      </c>
    </row>
    <row r="23" spans="1:7" x14ac:dyDescent="0.25">
      <c r="A23">
        <v>14</v>
      </c>
      <c r="B23" t="s">
        <v>24</v>
      </c>
      <c r="C23">
        <v>2006</v>
      </c>
      <c r="D23" s="2">
        <v>-28.49</v>
      </c>
      <c r="E23" s="1">
        <f t="shared" si="0"/>
        <v>29880</v>
      </c>
      <c r="F23" s="1">
        <f t="shared" si="1"/>
        <v>18308.894409136374</v>
      </c>
      <c r="G23" s="1">
        <f t="shared" si="2"/>
        <v>48188.894409136374</v>
      </c>
    </row>
    <row r="24" spans="1:7" x14ac:dyDescent="0.25">
      <c r="A24">
        <v>15</v>
      </c>
      <c r="B24" t="s">
        <v>1</v>
      </c>
      <c r="C24">
        <v>2002</v>
      </c>
      <c r="D24" s="2">
        <v>-24</v>
      </c>
      <c r="E24" s="1">
        <f t="shared" si="0"/>
        <v>29880</v>
      </c>
      <c r="F24" s="1">
        <f t="shared" si="1"/>
        <v>15423.428073684554</v>
      </c>
      <c r="G24" s="1">
        <f t="shared" si="2"/>
        <v>45303.428073684554</v>
      </c>
    </row>
    <row r="25" spans="1:7" x14ac:dyDescent="0.25">
      <c r="A25">
        <v>16</v>
      </c>
      <c r="B25" t="s">
        <v>25</v>
      </c>
      <c r="C25">
        <v>2005</v>
      </c>
      <c r="D25" s="2">
        <v>-11.53</v>
      </c>
      <c r="E25" s="1">
        <f t="shared" si="0"/>
        <v>29880</v>
      </c>
      <c r="F25" s="1">
        <f t="shared" si="1"/>
        <v>7409.6719037326211</v>
      </c>
      <c r="G25" s="1">
        <f t="shared" si="2"/>
        <v>37289.671903732618</v>
      </c>
    </row>
    <row r="26" spans="1:7" x14ac:dyDescent="0.25">
      <c r="A26">
        <v>17</v>
      </c>
      <c r="B26" t="s">
        <v>26</v>
      </c>
      <c r="C26">
        <v>2005</v>
      </c>
      <c r="D26" s="2">
        <v>-10.89</v>
      </c>
      <c r="E26" s="1">
        <f t="shared" si="0"/>
        <v>29880</v>
      </c>
      <c r="F26" s="1">
        <f t="shared" si="1"/>
        <v>6998.3804884343672</v>
      </c>
      <c r="G26" s="1">
        <f t="shared" si="2"/>
        <v>36878.38048843437</v>
      </c>
    </row>
    <row r="27" spans="1:7" x14ac:dyDescent="0.25">
      <c r="A27">
        <v>18</v>
      </c>
      <c r="B27" t="s">
        <v>10</v>
      </c>
      <c r="C27">
        <v>2004</v>
      </c>
      <c r="D27" s="2">
        <v>-4.3600000000000003</v>
      </c>
      <c r="E27" s="1">
        <f t="shared" si="0"/>
        <v>29880</v>
      </c>
      <c r="F27" s="1">
        <f t="shared" si="1"/>
        <v>2801.9227667193609</v>
      </c>
      <c r="G27" s="1">
        <f t="shared" si="2"/>
        <v>32681.922766719363</v>
      </c>
    </row>
    <row r="28" spans="1:7" x14ac:dyDescent="0.25">
      <c r="A28">
        <v>19</v>
      </c>
      <c r="B28" t="s">
        <v>11</v>
      </c>
      <c r="C28">
        <v>2002</v>
      </c>
      <c r="D28" s="2">
        <v>-3.31</v>
      </c>
      <c r="E28" s="1">
        <f t="shared" si="0"/>
        <v>29880</v>
      </c>
      <c r="F28" s="1">
        <f t="shared" si="1"/>
        <v>2127.1477884956616</v>
      </c>
      <c r="G28" s="1">
        <f t="shared" si="2"/>
        <v>32007.147788495662</v>
      </c>
    </row>
    <row r="29" spans="1:7" x14ac:dyDescent="0.25">
      <c r="A29" s="7">
        <v>20</v>
      </c>
      <c r="B29" s="7" t="s">
        <v>9</v>
      </c>
      <c r="C29" s="7">
        <v>2004</v>
      </c>
      <c r="D29" s="11" t="s">
        <v>48</v>
      </c>
      <c r="E29" s="8">
        <f t="shared" si="0"/>
        <v>29880</v>
      </c>
      <c r="F29" s="8">
        <v>0</v>
      </c>
      <c r="G29" s="8">
        <f t="shared" si="2"/>
        <v>29880</v>
      </c>
    </row>
    <row r="30" spans="1:7" x14ac:dyDescent="0.25">
      <c r="D30" s="5">
        <f>SUM(D10:D29)</f>
        <v>-619.93999999999983</v>
      </c>
      <c r="E30" s="1">
        <f>SUM(E10:E29)</f>
        <v>597600</v>
      </c>
      <c r="F30" s="1">
        <f t="shared" ref="F30:G30" si="3">SUM(F10:F29)</f>
        <v>398400.00000000012</v>
      </c>
      <c r="G30" s="1">
        <f t="shared" si="3"/>
        <v>996000.00000000012</v>
      </c>
    </row>
    <row r="31" spans="1:7" x14ac:dyDescent="0.25">
      <c r="D31" s="4"/>
      <c r="E31" s="1"/>
      <c r="F31" s="1"/>
      <c r="G31" s="1"/>
    </row>
    <row r="32" spans="1:7" x14ac:dyDescent="0.25">
      <c r="B32" t="s">
        <v>42</v>
      </c>
      <c r="D32" s="2" t="s">
        <v>43</v>
      </c>
      <c r="E32" s="1" t="s">
        <v>44</v>
      </c>
      <c r="F32" s="1"/>
      <c r="G32" s="1"/>
    </row>
    <row r="33" spans="1:7" x14ac:dyDescent="0.25">
      <c r="A33">
        <v>21</v>
      </c>
      <c r="B33" t="s">
        <v>27</v>
      </c>
      <c r="C33">
        <v>2007</v>
      </c>
      <c r="D33" s="2">
        <v>1</v>
      </c>
      <c r="E33" s="1">
        <f t="shared" ref="E33:E43" si="4">D33*H$4</f>
        <v>29142.857142857149</v>
      </c>
      <c r="F33" s="1"/>
      <c r="G33" s="1">
        <f t="shared" ref="G33:G44" si="5">E33+F33</f>
        <v>29142.857142857149</v>
      </c>
    </row>
    <row r="34" spans="1:7" x14ac:dyDescent="0.25">
      <c r="A34">
        <v>22</v>
      </c>
      <c r="B34" t="s">
        <v>28</v>
      </c>
      <c r="C34">
        <v>2007</v>
      </c>
      <c r="D34" s="2">
        <v>1</v>
      </c>
      <c r="E34" s="1">
        <f t="shared" si="4"/>
        <v>29142.857142857149</v>
      </c>
      <c r="F34" s="1"/>
      <c r="G34" s="1">
        <f t="shared" si="5"/>
        <v>29142.857142857149</v>
      </c>
    </row>
    <row r="35" spans="1:7" x14ac:dyDescent="0.25">
      <c r="A35">
        <v>23</v>
      </c>
      <c r="B35" t="s">
        <v>31</v>
      </c>
      <c r="C35">
        <v>2007</v>
      </c>
      <c r="D35" s="2">
        <v>1</v>
      </c>
      <c r="E35" s="1">
        <f t="shared" si="4"/>
        <v>29142.857142857149</v>
      </c>
      <c r="F35" s="1"/>
      <c r="G35" s="1">
        <f t="shared" si="5"/>
        <v>29142.857142857149</v>
      </c>
    </row>
    <row r="36" spans="1:7" x14ac:dyDescent="0.25">
      <c r="A36">
        <v>24</v>
      </c>
      <c r="B36" t="s">
        <v>32</v>
      </c>
      <c r="C36">
        <v>2007</v>
      </c>
      <c r="D36" s="2">
        <v>1</v>
      </c>
      <c r="E36" s="1">
        <f t="shared" si="4"/>
        <v>29142.857142857149</v>
      </c>
      <c r="F36" s="1"/>
      <c r="G36" s="1">
        <f t="shared" si="5"/>
        <v>29142.857142857149</v>
      </c>
    </row>
    <row r="37" spans="1:7" x14ac:dyDescent="0.25">
      <c r="A37">
        <v>25</v>
      </c>
      <c r="B37" t="s">
        <v>29</v>
      </c>
      <c r="C37">
        <v>2007</v>
      </c>
      <c r="D37" s="2">
        <v>0.5</v>
      </c>
      <c r="E37" s="1">
        <f t="shared" si="4"/>
        <v>14571.428571428574</v>
      </c>
      <c r="F37" s="1"/>
      <c r="G37" s="1">
        <f t="shared" si="5"/>
        <v>14571.428571428574</v>
      </c>
    </row>
    <row r="38" spans="1:7" x14ac:dyDescent="0.25">
      <c r="A38">
        <v>26</v>
      </c>
      <c r="B38" t="s">
        <v>30</v>
      </c>
      <c r="C38">
        <v>2007</v>
      </c>
      <c r="D38" s="2">
        <v>0.5</v>
      </c>
      <c r="E38" s="1">
        <f t="shared" si="4"/>
        <v>14571.428571428574</v>
      </c>
      <c r="F38" s="1"/>
      <c r="G38" s="1">
        <f t="shared" si="5"/>
        <v>14571.428571428574</v>
      </c>
    </row>
    <row r="39" spans="1:7" x14ac:dyDescent="0.25">
      <c r="A39">
        <v>27</v>
      </c>
      <c r="B39" t="s">
        <v>33</v>
      </c>
      <c r="C39">
        <v>2007</v>
      </c>
      <c r="D39" s="2">
        <v>0.5</v>
      </c>
      <c r="E39" s="1">
        <f t="shared" si="4"/>
        <v>14571.428571428574</v>
      </c>
      <c r="F39" s="1"/>
      <c r="G39" s="1">
        <f t="shared" si="5"/>
        <v>14571.428571428574</v>
      </c>
    </row>
    <row r="40" spans="1:7" x14ac:dyDescent="0.25">
      <c r="A40">
        <v>28</v>
      </c>
      <c r="B40" t="s">
        <v>34</v>
      </c>
      <c r="C40">
        <v>2007</v>
      </c>
      <c r="D40" s="2">
        <v>0.5</v>
      </c>
      <c r="E40" s="1">
        <f t="shared" si="4"/>
        <v>14571.428571428574</v>
      </c>
      <c r="F40" s="1"/>
      <c r="G40" s="1">
        <f t="shared" si="5"/>
        <v>14571.428571428574</v>
      </c>
    </row>
    <row r="41" spans="1:7" x14ac:dyDescent="0.25">
      <c r="A41">
        <v>29</v>
      </c>
      <c r="B41" t="s">
        <v>35</v>
      </c>
      <c r="C41">
        <v>2006</v>
      </c>
      <c r="D41" s="2">
        <v>1</v>
      </c>
      <c r="E41" s="1">
        <f t="shared" si="4"/>
        <v>29142.857142857149</v>
      </c>
      <c r="F41" s="1"/>
      <c r="G41" s="1">
        <f t="shared" si="5"/>
        <v>29142.857142857149</v>
      </c>
    </row>
    <row r="42" spans="1:7" x14ac:dyDescent="0.25">
      <c r="A42">
        <v>30</v>
      </c>
      <c r="B42" t="s">
        <v>36</v>
      </c>
      <c r="C42">
        <v>2006</v>
      </c>
      <c r="D42" s="2">
        <v>0</v>
      </c>
      <c r="E42" s="1">
        <f t="shared" si="4"/>
        <v>0</v>
      </c>
      <c r="F42" s="1"/>
      <c r="G42" s="1">
        <f t="shared" si="5"/>
        <v>0</v>
      </c>
    </row>
    <row r="43" spans="1:7" x14ac:dyDescent="0.25">
      <c r="A43" s="7">
        <v>31</v>
      </c>
      <c r="B43" s="7" t="s">
        <v>37</v>
      </c>
      <c r="C43" s="7">
        <v>2006</v>
      </c>
      <c r="D43" s="9">
        <v>0</v>
      </c>
      <c r="E43" s="8">
        <f t="shared" si="4"/>
        <v>0</v>
      </c>
      <c r="F43" s="8"/>
      <c r="G43" s="8">
        <f t="shared" si="5"/>
        <v>0</v>
      </c>
    </row>
    <row r="44" spans="1:7" x14ac:dyDescent="0.25">
      <c r="D44" s="2">
        <f>SUM(D33:D43)</f>
        <v>7</v>
      </c>
      <c r="E44" s="1">
        <f>SUM(E33:E43)</f>
        <v>204000.00000000006</v>
      </c>
      <c r="F44" s="1"/>
      <c r="G44" s="1">
        <f t="shared" si="5"/>
        <v>204000.00000000006</v>
      </c>
    </row>
    <row r="45" spans="1:7" x14ac:dyDescent="0.25">
      <c r="A45" s="7"/>
      <c r="B45" s="7"/>
      <c r="C45" s="7"/>
      <c r="D45" s="9"/>
      <c r="E45" s="8"/>
      <c r="F45" s="8"/>
      <c r="G45" s="7"/>
    </row>
    <row r="46" spans="1:7" x14ac:dyDescent="0.25">
      <c r="E46" s="10">
        <f>E30+E44</f>
        <v>801600</v>
      </c>
      <c r="F46" s="10">
        <f>F30</f>
        <v>398400.00000000012</v>
      </c>
    </row>
    <row r="47" spans="1:7" x14ac:dyDescent="0.25">
      <c r="E47" s="14">
        <f>SUM(E46:F46)</f>
        <v>1200000</v>
      </c>
      <c r="F47" s="15"/>
    </row>
  </sheetData>
  <sortState xmlns:xlrd2="http://schemas.microsoft.com/office/spreadsheetml/2017/richdata2" ref="B35:G38">
    <sortCondition descending="1" ref="D35:D38"/>
  </sortState>
  <mergeCells count="6">
    <mergeCell ref="E47:F47"/>
    <mergeCell ref="C4:D4"/>
    <mergeCell ref="C5:D5"/>
    <mergeCell ref="C6:D6"/>
    <mergeCell ref="C7:D7"/>
    <mergeCell ref="C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</dc:creator>
  <cp:lastModifiedBy>Petr Zahrobsky</cp:lastModifiedBy>
  <dcterms:created xsi:type="dcterms:W3CDTF">2023-06-19T07:35:06Z</dcterms:created>
  <dcterms:modified xsi:type="dcterms:W3CDTF">2023-06-19T11:03:38Z</dcterms:modified>
</cp:coreProperties>
</file>