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reza\Desktop\Nová RADA\Rada 30.5\"/>
    </mc:Choice>
  </mc:AlternateContent>
  <bookViews>
    <workbookView xWindow="0" yWindow="0" windowWidth="25200" windowHeight="12570"/>
  </bookViews>
  <sheets>
    <sheet name="2023" sheetId="1" r:id="rId1"/>
  </sheets>
  <definedNames>
    <definedName name="_xlnm.Print_Area" localSheetId="0">'2023'!$A$1:$M$22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" i="1" l="1"/>
  <c r="D7" i="1" s="1"/>
  <c r="H21" i="1"/>
  <c r="E21" i="1"/>
  <c r="F7" i="1" s="1"/>
  <c r="I21" i="1"/>
  <c r="D11" i="1" l="1"/>
  <c r="H11" i="1" s="1"/>
  <c r="D16" i="1"/>
  <c r="H16" i="1" s="1"/>
  <c r="D12" i="1"/>
  <c r="H12" i="1" s="1"/>
  <c r="D15" i="1"/>
  <c r="H15" i="1" s="1"/>
  <c r="D18" i="1"/>
  <c r="H18" i="1" s="1"/>
  <c r="D14" i="1"/>
  <c r="H14" i="1" s="1"/>
  <c r="D10" i="1"/>
  <c r="H10" i="1" s="1"/>
  <c r="D20" i="1"/>
  <c r="H20" i="1" s="1"/>
  <c r="D8" i="1"/>
  <c r="H8" i="1" s="1"/>
  <c r="D19" i="1"/>
  <c r="H19" i="1" s="1"/>
  <c r="D17" i="1"/>
  <c r="H17" i="1" s="1"/>
  <c r="D13" i="1"/>
  <c r="H13" i="1" s="1"/>
  <c r="D9" i="1"/>
  <c r="H9" i="1" s="1"/>
  <c r="H7" i="1"/>
  <c r="F14" i="1"/>
  <c r="I14" i="1" s="1"/>
  <c r="F11" i="1"/>
  <c r="I11" i="1" s="1"/>
  <c r="F8" i="1"/>
  <c r="I8" i="1" s="1"/>
  <c r="F17" i="1"/>
  <c r="I17" i="1" s="1"/>
  <c r="F18" i="1"/>
  <c r="I18" i="1" s="1"/>
  <c r="F15" i="1"/>
  <c r="I15" i="1" s="1"/>
  <c r="F12" i="1"/>
  <c r="I12" i="1" s="1"/>
  <c r="I22" i="1"/>
  <c r="F20" i="1"/>
  <c r="I20" i="1" s="1"/>
  <c r="F9" i="1"/>
  <c r="I9" i="1" s="1"/>
  <c r="F19" i="1"/>
  <c r="I19" i="1" s="1"/>
  <c r="F16" i="1"/>
  <c r="I16" i="1" s="1"/>
  <c r="F13" i="1"/>
  <c r="I13" i="1" s="1"/>
  <c r="F10" i="1"/>
  <c r="I10" i="1" s="1"/>
  <c r="H22" i="1"/>
  <c r="I7" i="1"/>
  <c r="J17" i="1" l="1"/>
  <c r="J10" i="1"/>
  <c r="J12" i="1"/>
  <c r="J13" i="1"/>
  <c r="J20" i="1"/>
  <c r="J15" i="1"/>
  <c r="J19" i="1"/>
  <c r="J9" i="1"/>
  <c r="J8" i="1"/>
  <c r="J18" i="1"/>
  <c r="J11" i="1"/>
  <c r="J7" i="1"/>
  <c r="K7" i="1" s="1"/>
  <c r="D21" i="1"/>
  <c r="F21" i="1"/>
  <c r="J16" i="1"/>
  <c r="K16" i="1" s="1"/>
  <c r="J14" i="1"/>
  <c r="K14" i="1" s="1"/>
  <c r="K13" i="1" l="1"/>
  <c r="L13" i="1" s="1"/>
  <c r="K11" i="1"/>
  <c r="L11" i="1" s="1"/>
  <c r="K19" i="1"/>
  <c r="L19" i="1" s="1"/>
  <c r="K12" i="1"/>
  <c r="L12" i="1" s="1"/>
  <c r="K9" i="1"/>
  <c r="L9" i="1" s="1"/>
  <c r="K18" i="1"/>
  <c r="L18" i="1" s="1"/>
  <c r="K15" i="1"/>
  <c r="L15" i="1" s="1"/>
  <c r="K10" i="1"/>
  <c r="L10" i="1" s="1"/>
  <c r="K8" i="1"/>
  <c r="L8" i="1" s="1"/>
  <c r="K20" i="1"/>
  <c r="L20" i="1" s="1"/>
  <c r="K17" i="1"/>
  <c r="L17" i="1" s="1"/>
  <c r="L7" i="1"/>
  <c r="J21" i="1"/>
  <c r="L16" i="1"/>
  <c r="K21" i="1" l="1"/>
  <c r="L21" i="1" s="1"/>
  <c r="L14" i="1"/>
</calcChain>
</file>

<file path=xl/sharedStrings.xml><?xml version="1.0" encoding="utf-8"?>
<sst xmlns="http://schemas.openxmlformats.org/spreadsheetml/2006/main" count="52" uniqueCount="44">
  <si>
    <t xml:space="preserve"> </t>
  </si>
  <si>
    <t>KSL</t>
  </si>
  <si>
    <t>částka v Kč</t>
  </si>
  <si>
    <t>celkem dotace v Kč</t>
  </si>
  <si>
    <t>poznámka</t>
  </si>
  <si>
    <t>Pražský</t>
  </si>
  <si>
    <t>A</t>
  </si>
  <si>
    <t>Jihomoravský</t>
  </si>
  <si>
    <t>B</t>
  </si>
  <si>
    <t>Jihočeský</t>
  </si>
  <si>
    <t>C</t>
  </si>
  <si>
    <t>Pardubický</t>
  </si>
  <si>
    <t>E</t>
  </si>
  <si>
    <t>Královéhradecký</t>
  </si>
  <si>
    <t>H</t>
  </si>
  <si>
    <t>Vysočina</t>
  </si>
  <si>
    <t>J</t>
  </si>
  <si>
    <t>Karlovarský</t>
  </si>
  <si>
    <t>K</t>
  </si>
  <si>
    <t>Liberecký</t>
  </si>
  <si>
    <t>L</t>
  </si>
  <si>
    <t>Olomoucký</t>
  </si>
  <si>
    <t>M</t>
  </si>
  <si>
    <t>Plzeňský</t>
  </si>
  <si>
    <t>P</t>
  </si>
  <si>
    <t>Středočeský</t>
  </si>
  <si>
    <t>S</t>
  </si>
  <si>
    <t>Moravskoslezský</t>
  </si>
  <si>
    <t>T</t>
  </si>
  <si>
    <t>Ústecký</t>
  </si>
  <si>
    <t>U</t>
  </si>
  <si>
    <t>Zlínský</t>
  </si>
  <si>
    <t>Z</t>
  </si>
  <si>
    <t>celkem</t>
  </si>
  <si>
    <t>Rozdělení finančních přostředků SLČR AD na jednotlivé KSL</t>
  </si>
  <si>
    <t>Rok</t>
  </si>
  <si>
    <t>Celkové výše přidělených finančních prostředků :</t>
  </si>
  <si>
    <t>"A"</t>
  </si>
  <si>
    <t>"B"</t>
  </si>
  <si>
    <t>počet členů</t>
  </si>
  <si>
    <t>počet registr. závodníků</t>
  </si>
  <si>
    <t>Částka na 1 člena / 1 závodníka</t>
  </si>
  <si>
    <t>I. splátka 70%</t>
  </si>
  <si>
    <t>II. splátka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</si>
</sst>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\ &quot;Kč&quot;"/>
  </numFmts>
  <fonts count="34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9C650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34" applyNumberFormat="0" applyAlignment="0" applyProtection="0"/>
    <xf numFmtId="0" fontId="11" fillId="0" borderId="0" applyNumberFormat="0" applyFill="0" applyBorder="0" applyAlignment="0" applyProtection="0"/>
    <xf numFmtId="0" fontId="12" fillId="28" borderId="0" applyNumberFormat="0" applyBorder="0" applyAlignment="0" applyProtection="0"/>
    <xf numFmtId="0" fontId="13" fillId="0" borderId="35" applyNumberFormat="0" applyFill="0" applyAlignment="0" applyProtection="0"/>
    <xf numFmtId="0" fontId="14" fillId="0" borderId="36" applyNumberFormat="0" applyFill="0" applyAlignment="0" applyProtection="0"/>
    <xf numFmtId="0" fontId="15" fillId="0" borderId="37" applyNumberFormat="0" applyFill="0" applyAlignment="0" applyProtection="0"/>
    <xf numFmtId="0" fontId="15" fillId="0" borderId="0" applyNumberFormat="0" applyFill="0" applyBorder="0" applyAlignment="0" applyProtection="0"/>
    <xf numFmtId="0" fontId="16" fillId="29" borderId="38" applyNumberFormat="0" applyAlignment="0" applyProtection="0"/>
    <xf numFmtId="0" fontId="17" fillId="30" borderId="34" applyNumberFormat="0" applyAlignment="0" applyProtection="0"/>
    <xf numFmtId="0" fontId="18" fillId="0" borderId="39" applyNumberFormat="0" applyFill="0" applyAlignment="0" applyProtection="0"/>
    <xf numFmtId="0" fontId="19" fillId="31" borderId="0" applyNumberFormat="0" applyBorder="0" applyAlignment="0" applyProtection="0"/>
    <xf numFmtId="0" fontId="7" fillId="0" borderId="0"/>
    <xf numFmtId="0" fontId="7" fillId="32" borderId="40" applyNumberFormat="0" applyFont="0" applyAlignment="0" applyProtection="0"/>
    <xf numFmtId="0" fontId="20" fillId="27" borderId="41" applyNumberFormat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42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1" borderId="0" applyNumberFormat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2" xfId="0" applyFont="1" applyBorder="1"/>
    <xf numFmtId="0" fontId="4" fillId="0" borderId="5" xfId="0" applyFont="1" applyBorder="1"/>
    <xf numFmtId="0" fontId="4" fillId="0" borderId="12" xfId="0" applyFont="1" applyBorder="1"/>
    <xf numFmtId="0" fontId="4" fillId="0" borderId="13" xfId="0" applyFont="1" applyBorder="1"/>
    <xf numFmtId="10" fontId="4" fillId="0" borderId="15" xfId="40" applyNumberFormat="1" applyFont="1" applyBorder="1"/>
    <xf numFmtId="0" fontId="0" fillId="0" borderId="5" xfId="0" applyBorder="1"/>
    <xf numFmtId="3" fontId="4" fillId="0" borderId="12" xfId="0" applyNumberFormat="1" applyFont="1" applyBorder="1"/>
    <xf numFmtId="0" fontId="4" fillId="0" borderId="17" xfId="0" applyFont="1" applyBorder="1"/>
    <xf numFmtId="10" fontId="4" fillId="0" borderId="19" xfId="40" applyNumberFormat="1" applyFont="1" applyBorder="1"/>
    <xf numFmtId="3" fontId="4" fillId="0" borderId="20" xfId="0" applyNumberFormat="1" applyFont="1" applyBorder="1"/>
    <xf numFmtId="0" fontId="4" fillId="0" borderId="20" xfId="0" applyFont="1" applyBorder="1"/>
    <xf numFmtId="0" fontId="4" fillId="0" borderId="21" xfId="0" applyFont="1" applyBorder="1"/>
    <xf numFmtId="10" fontId="4" fillId="0" borderId="23" xfId="40" applyNumberFormat="1" applyFont="1" applyBorder="1"/>
    <xf numFmtId="0" fontId="4" fillId="0" borderId="16" xfId="0" applyFont="1" applyBorder="1"/>
    <xf numFmtId="0" fontId="4" fillId="0" borderId="24" xfId="0" applyFont="1" applyBorder="1"/>
    <xf numFmtId="10" fontId="4" fillId="0" borderId="26" xfId="40" applyNumberFormat="1" applyFont="1" applyBorder="1"/>
    <xf numFmtId="0" fontId="4" fillId="0" borderId="27" xfId="0" applyFont="1" applyBorder="1"/>
    <xf numFmtId="0" fontId="4" fillId="0" borderId="28" xfId="0" applyFont="1" applyBorder="1"/>
    <xf numFmtId="10" fontId="4" fillId="0" borderId="30" xfId="40" applyNumberFormat="1" applyFont="1" applyBorder="1"/>
    <xf numFmtId="0" fontId="4" fillId="0" borderId="6" xfId="0" applyFont="1" applyBorder="1"/>
    <xf numFmtId="0" fontId="2" fillId="0" borderId="31" xfId="0" applyFont="1" applyBorder="1"/>
    <xf numFmtId="0" fontId="5" fillId="0" borderId="4" xfId="0" applyFont="1" applyBorder="1"/>
    <xf numFmtId="3" fontId="0" fillId="0" borderId="33" xfId="0" applyNumberFormat="1" applyBorder="1"/>
    <xf numFmtId="0" fontId="4" fillId="0" borderId="33" xfId="0" applyFont="1" applyBorder="1"/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6" fillId="0" borderId="0" xfId="0" applyFont="1"/>
    <xf numFmtId="0" fontId="0" fillId="0" borderId="0" xfId="0" applyBorder="1"/>
    <xf numFmtId="14" fontId="4" fillId="0" borderId="0" xfId="0" applyNumberFormat="1" applyFont="1"/>
    <xf numFmtId="0" fontId="5" fillId="0" borderId="0" xfId="0" applyFont="1"/>
    <xf numFmtId="3" fontId="5" fillId="0" borderId="0" xfId="0" applyNumberFormat="1" applyFont="1"/>
    <xf numFmtId="0" fontId="5" fillId="0" borderId="0" xfId="0" applyFont="1" applyBorder="1"/>
    <xf numFmtId="14" fontId="3" fillId="0" borderId="0" xfId="0" applyNumberFormat="1" applyFont="1"/>
    <xf numFmtId="0" fontId="28" fillId="0" borderId="0" xfId="0" applyFont="1"/>
    <xf numFmtId="0" fontId="29" fillId="0" borderId="0" xfId="0" applyFont="1"/>
    <xf numFmtId="0" fontId="2" fillId="0" borderId="4" xfId="0" applyFont="1" applyBorder="1" applyAlignment="1">
      <alignment horizontal="center"/>
    </xf>
    <xf numFmtId="164" fontId="5" fillId="0" borderId="0" xfId="0" applyNumberFormat="1" applyFont="1"/>
    <xf numFmtId="0" fontId="2" fillId="0" borderId="11" xfId="0" applyFont="1" applyBorder="1" applyAlignment="1">
      <alignment horizontal="center"/>
    </xf>
    <xf numFmtId="3" fontId="30" fillId="0" borderId="32" xfId="0" applyNumberFormat="1" applyFont="1" applyBorder="1"/>
    <xf numFmtId="10" fontId="30" fillId="0" borderId="32" xfId="0" applyNumberFormat="1" applyFont="1" applyBorder="1"/>
    <xf numFmtId="0" fontId="27" fillId="0" borderId="6" xfId="0" applyFont="1" applyBorder="1"/>
    <xf numFmtId="0" fontId="31" fillId="0" borderId="6" xfId="0" applyFont="1" applyBorder="1"/>
    <xf numFmtId="165" fontId="29" fillId="0" borderId="4" xfId="0" applyNumberFormat="1" applyFont="1" applyFill="1" applyBorder="1" applyAlignment="1">
      <alignment horizontal="center"/>
    </xf>
    <xf numFmtId="0" fontId="27" fillId="0" borderId="7" xfId="0" applyFont="1" applyBorder="1" applyAlignment="1">
      <alignment vertical="center"/>
    </xf>
    <xf numFmtId="0" fontId="27" fillId="0" borderId="8" xfId="0" applyFont="1" applyBorder="1"/>
    <xf numFmtId="0" fontId="27" fillId="0" borderId="9" xfId="0" applyFont="1" applyBorder="1" applyAlignment="1">
      <alignment horizontal="center" vertical="center" wrapText="1"/>
    </xf>
    <xf numFmtId="9" fontId="27" fillId="0" borderId="10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/>
    </xf>
    <xf numFmtId="3" fontId="30" fillId="31" borderId="0" xfId="48" applyNumberFormat="1" applyFont="1"/>
    <xf numFmtId="4" fontId="29" fillId="0" borderId="13" xfId="0" applyNumberFormat="1" applyFont="1" applyBorder="1"/>
    <xf numFmtId="4" fontId="2" fillId="0" borderId="12" xfId="0" applyNumberFormat="1" applyFont="1" applyBorder="1"/>
    <xf numFmtId="4" fontId="29" fillId="0" borderId="17" xfId="0" applyNumberFormat="1" applyFont="1" applyBorder="1"/>
    <xf numFmtId="4" fontId="2" fillId="0" borderId="20" xfId="0" applyNumberFormat="1" applyFont="1" applyBorder="1"/>
    <xf numFmtId="4" fontId="29" fillId="0" borderId="21" xfId="0" applyNumberFormat="1" applyFont="1" applyBorder="1"/>
    <xf numFmtId="4" fontId="29" fillId="0" borderId="24" xfId="0" applyNumberFormat="1" applyFont="1" applyBorder="1"/>
    <xf numFmtId="4" fontId="29" fillId="0" borderId="28" xfId="0" applyNumberFormat="1" applyFont="1" applyBorder="1"/>
    <xf numFmtId="4" fontId="2" fillId="0" borderId="27" xfId="0" applyNumberFormat="1" applyFont="1" applyBorder="1"/>
    <xf numFmtId="4" fontId="30" fillId="0" borderId="11" xfId="0" applyNumberFormat="1" applyFont="1" applyFill="1" applyBorder="1"/>
    <xf numFmtId="4" fontId="30" fillId="0" borderId="4" xfId="0" applyNumberFormat="1" applyFont="1" applyBorder="1"/>
    <xf numFmtId="4" fontId="30" fillId="0" borderId="16" xfId="0" applyNumberFormat="1" applyFont="1" applyBorder="1"/>
    <xf numFmtId="0" fontId="27" fillId="33" borderId="8" xfId="0" applyFont="1" applyFill="1" applyBorder="1" applyAlignment="1">
      <alignment horizontal="center" vertical="center" wrapText="1"/>
    </xf>
    <xf numFmtId="4" fontId="4" fillId="33" borderId="12" xfId="0" applyNumberFormat="1" applyFont="1" applyFill="1" applyBorder="1"/>
    <xf numFmtId="4" fontId="4" fillId="33" borderId="20" xfId="0" applyNumberFormat="1" applyFont="1" applyFill="1" applyBorder="1"/>
    <xf numFmtId="4" fontId="4" fillId="33" borderId="27" xfId="0" applyNumberFormat="1" applyFont="1" applyFill="1" applyBorder="1"/>
    <xf numFmtId="4" fontId="30" fillId="33" borderId="16" xfId="0" applyNumberFormat="1" applyFont="1" applyFill="1" applyBorder="1"/>
    <xf numFmtId="0" fontId="4" fillId="0" borderId="14" xfId="0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5" xfId="0" applyNumberFormat="1" applyFont="1" applyBorder="1" applyAlignment="1">
      <alignment horizontal="center"/>
    </xf>
    <xf numFmtId="3" fontId="4" fillId="0" borderId="29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3" fontId="33" fillId="0" borderId="18" xfId="0" applyNumberFormat="1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3" fontId="33" fillId="0" borderId="22" xfId="0" applyNumberFormat="1" applyFont="1" applyBorder="1" applyAlignment="1">
      <alignment horizontal="center"/>
    </xf>
    <xf numFmtId="3" fontId="33" fillId="0" borderId="25" xfId="0" applyNumberFormat="1" applyFont="1" applyBorder="1" applyAlignment="1">
      <alignment horizontal="center"/>
    </xf>
    <xf numFmtId="3" fontId="33" fillId="0" borderId="29" xfId="0" applyNumberFormat="1" applyFont="1" applyBorder="1" applyAlignment="1">
      <alignment horizontal="center"/>
    </xf>
    <xf numFmtId="0" fontId="2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31" xfId="0" applyFont="1" applyBorder="1" applyAlignment="1">
      <alignment horizontal="center"/>
    </xf>
    <xf numFmtId="0" fontId="0" fillId="0" borderId="4" xfId="0" applyBorder="1" applyAlignment="1">
      <alignment horizontal="center"/>
    </xf>
    <xf numFmtId="14" fontId="29" fillId="0" borderId="31" xfId="0" applyNumberFormat="1" applyFont="1" applyBorder="1" applyAlignment="1">
      <alignment horizontal="right"/>
    </xf>
    <xf numFmtId="0" fontId="31" fillId="0" borderId="3" xfId="0" applyFont="1" applyBorder="1" applyAlignment="1"/>
    <xf numFmtId="0" fontId="31" fillId="0" borderId="4" xfId="0" applyFont="1" applyBorder="1" applyAlignment="1"/>
  </cellXfs>
  <cellStyles count="49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Explanatory Text 2" xfId="27"/>
    <cellStyle name="Good 2" xfId="28"/>
    <cellStyle name="Heading 1 2" xfId="29"/>
    <cellStyle name="Heading 2 2" xfId="30"/>
    <cellStyle name="Heading 3 2" xfId="31"/>
    <cellStyle name="Heading 4 2" xfId="32"/>
    <cellStyle name="Hypertextový odkaz" xfId="44" builtinId="8" hidden="1"/>
    <cellStyle name="Hypertextový odkaz" xfId="46" builtinId="8" hidden="1"/>
    <cellStyle name="Check Cell 2" xfId="33"/>
    <cellStyle name="Input 2" xfId="34"/>
    <cellStyle name="Linked Cell 2" xfId="35"/>
    <cellStyle name="Neutral 2" xfId="36"/>
    <cellStyle name="Neutrální" xfId="48" builtinId="28"/>
    <cellStyle name="Normal 2" xfId="37"/>
    <cellStyle name="Normální" xfId="0" builtinId="0"/>
    <cellStyle name="Note 2" xfId="38"/>
    <cellStyle name="Output 2" xfId="39"/>
    <cellStyle name="Použitý hypertextový odkaz" xfId="45" builtinId="9" hidden="1"/>
    <cellStyle name="Použitý hypertextový odkaz" xfId="47" builtinId="9" hidden="1"/>
    <cellStyle name="Procenta" xfId="40" builtinId="5"/>
    <cellStyle name="Title 2" xfId="41"/>
    <cellStyle name="Total 2" xfId="42"/>
    <cellStyle name="Warning Text 2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workbookViewId="0">
      <selection activeCell="E30" sqref="E30"/>
    </sheetView>
  </sheetViews>
  <sheetFormatPr defaultColWidth="8.85546875" defaultRowHeight="12.75" x14ac:dyDescent="0.2"/>
  <cols>
    <col min="1" max="1" width="19.7109375" customWidth="1"/>
    <col min="2" max="2" width="3" customWidth="1"/>
    <col min="3" max="4" width="9.7109375" customWidth="1"/>
    <col min="5" max="5" width="13.140625" customWidth="1"/>
    <col min="6" max="6" width="9.7109375" customWidth="1"/>
    <col min="7" max="7" width="0.85546875" customWidth="1"/>
    <col min="8" max="12" width="12.7109375" customWidth="1"/>
    <col min="13" max="13" width="11.7109375" customWidth="1"/>
  </cols>
  <sheetData>
    <row r="1" spans="1:13" ht="15.75" x14ac:dyDescent="0.25">
      <c r="A1" s="38" t="s">
        <v>34</v>
      </c>
    </row>
    <row r="3" spans="1:13" ht="15" x14ac:dyDescent="0.25">
      <c r="A3" s="39" t="s">
        <v>35</v>
      </c>
      <c r="B3" s="1"/>
      <c r="C3" s="39">
        <v>2023</v>
      </c>
      <c r="D3" s="39"/>
      <c r="E3" s="88" t="s">
        <v>36</v>
      </c>
      <c r="F3" s="89"/>
      <c r="G3" s="89"/>
      <c r="H3" s="89"/>
      <c r="I3" s="89"/>
      <c r="J3" s="89"/>
      <c r="K3" s="57">
        <v>1500000</v>
      </c>
    </row>
    <row r="4" spans="1:13" ht="15.75" thickBot="1" x14ac:dyDescent="0.3">
      <c r="A4" s="1"/>
      <c r="B4" s="1"/>
      <c r="C4" s="39"/>
      <c r="D4" s="39"/>
      <c r="E4" s="1"/>
    </row>
    <row r="5" spans="1:13" ht="18" customHeight="1" thickBot="1" x14ac:dyDescent="0.3">
      <c r="B5" s="4"/>
      <c r="C5" s="90" t="s">
        <v>37</v>
      </c>
      <c r="D5" s="91"/>
      <c r="E5" s="90" t="s">
        <v>38</v>
      </c>
      <c r="F5" s="91"/>
      <c r="G5" s="5"/>
      <c r="H5" s="42" t="s">
        <v>37</v>
      </c>
      <c r="I5" s="40" t="s">
        <v>38</v>
      </c>
      <c r="M5" s="3"/>
    </row>
    <row r="6" spans="1:13" ht="26.25" thickBot="1" x14ac:dyDescent="0.25">
      <c r="A6" s="48" t="s">
        <v>1</v>
      </c>
      <c r="B6" s="49"/>
      <c r="C6" s="50" t="s">
        <v>39</v>
      </c>
      <c r="D6" s="51">
        <v>0.4</v>
      </c>
      <c r="E6" s="50" t="s">
        <v>40</v>
      </c>
      <c r="F6" s="51">
        <v>0.6</v>
      </c>
      <c r="G6" s="52"/>
      <c r="H6" s="53" t="s">
        <v>2</v>
      </c>
      <c r="I6" s="54" t="s">
        <v>2</v>
      </c>
      <c r="J6" s="55" t="s">
        <v>3</v>
      </c>
      <c r="K6" s="69" t="s">
        <v>42</v>
      </c>
      <c r="L6" s="69" t="s">
        <v>43</v>
      </c>
      <c r="M6" s="56" t="s">
        <v>4</v>
      </c>
    </row>
    <row r="7" spans="1:13" ht="15.95" customHeight="1" x14ac:dyDescent="0.25">
      <c r="A7" s="6" t="s">
        <v>5</v>
      </c>
      <c r="B7" s="7" t="s">
        <v>6</v>
      </c>
      <c r="C7" s="74">
        <v>566</v>
      </c>
      <c r="D7" s="8">
        <f t="shared" ref="D7:D20" si="0">C7/$C$21</f>
        <v>9.2756473287446739E-2</v>
      </c>
      <c r="E7" s="81">
        <v>354</v>
      </c>
      <c r="F7" s="8">
        <f t="shared" ref="F7:F20" si="1">E7/$E$21</f>
        <v>0.13283302063789867</v>
      </c>
      <c r="G7" s="9"/>
      <c r="H7" s="58">
        <f t="shared" ref="H7:H20" si="2">D7*$H$21</f>
        <v>55653.883972468044</v>
      </c>
      <c r="I7" s="58">
        <f t="shared" ref="I7:I20" si="3">F7*$I$21</f>
        <v>119549.7185741088</v>
      </c>
      <c r="J7" s="59">
        <f>ROUND(H7+I7,0)</f>
        <v>175204</v>
      </c>
      <c r="K7" s="70">
        <f>+FLOOR(J7/17*7,1)</f>
        <v>72142</v>
      </c>
      <c r="L7" s="70">
        <f>J7-K7</f>
        <v>103062</v>
      </c>
      <c r="M7" s="10" t="s">
        <v>0</v>
      </c>
    </row>
    <row r="8" spans="1:13" ht="15.95" customHeight="1" x14ac:dyDescent="0.25">
      <c r="A8" s="5" t="s">
        <v>7</v>
      </c>
      <c r="B8" s="11" t="s">
        <v>8</v>
      </c>
      <c r="C8" s="75">
        <v>231</v>
      </c>
      <c r="D8" s="12">
        <f t="shared" si="0"/>
        <v>3.7856440511307765E-2</v>
      </c>
      <c r="E8" s="82">
        <v>170</v>
      </c>
      <c r="F8" s="12">
        <f t="shared" si="1"/>
        <v>6.3789868667917443E-2</v>
      </c>
      <c r="G8" s="9"/>
      <c r="H8" s="60">
        <f t="shared" si="2"/>
        <v>22713.864306784661</v>
      </c>
      <c r="I8" s="60">
        <f t="shared" si="3"/>
        <v>57410.881801125695</v>
      </c>
      <c r="J8" s="61">
        <f t="shared" ref="J8:J20" si="4">ROUND(H8+I8,0)</f>
        <v>80125</v>
      </c>
      <c r="K8" s="71">
        <f t="shared" ref="K8:K20" si="5">+FLOOR(J8/17*7,1)</f>
        <v>32992</v>
      </c>
      <c r="L8" s="71">
        <f t="shared" ref="L8:L21" si="6">J8-K8</f>
        <v>47133</v>
      </c>
      <c r="M8" s="13" t="s">
        <v>0</v>
      </c>
    </row>
    <row r="9" spans="1:13" ht="15.95" customHeight="1" x14ac:dyDescent="0.25">
      <c r="A9" s="14" t="s">
        <v>9</v>
      </c>
      <c r="B9" s="15" t="s">
        <v>10</v>
      </c>
      <c r="C9" s="76">
        <v>375</v>
      </c>
      <c r="D9" s="16">
        <f t="shared" si="0"/>
        <v>6.1455260570304815E-2</v>
      </c>
      <c r="E9" s="83">
        <v>137</v>
      </c>
      <c r="F9" s="16">
        <f t="shared" si="1"/>
        <v>5.1407129455909945E-2</v>
      </c>
      <c r="G9" s="9"/>
      <c r="H9" s="62">
        <f t="shared" si="2"/>
        <v>36873.156342182891</v>
      </c>
      <c r="I9" s="62">
        <f t="shared" si="3"/>
        <v>46266.416510318952</v>
      </c>
      <c r="J9" s="61">
        <f t="shared" si="4"/>
        <v>83140</v>
      </c>
      <c r="K9" s="71">
        <f t="shared" si="5"/>
        <v>34234</v>
      </c>
      <c r="L9" s="71">
        <f t="shared" si="6"/>
        <v>48906</v>
      </c>
      <c r="M9" s="14"/>
    </row>
    <row r="10" spans="1:13" ht="15.95" customHeight="1" x14ac:dyDescent="0.25">
      <c r="A10" s="5" t="s">
        <v>11</v>
      </c>
      <c r="B10" s="11" t="s">
        <v>12</v>
      </c>
      <c r="C10" s="77">
        <v>1122</v>
      </c>
      <c r="D10" s="12">
        <f t="shared" si="0"/>
        <v>0.18387413962635202</v>
      </c>
      <c r="E10" s="84">
        <v>125</v>
      </c>
      <c r="F10" s="12">
        <f t="shared" si="1"/>
        <v>4.6904315196998121E-2</v>
      </c>
      <c r="G10" s="9"/>
      <c r="H10" s="60">
        <f t="shared" si="2"/>
        <v>110324.48377581121</v>
      </c>
      <c r="I10" s="60">
        <f t="shared" si="3"/>
        <v>42213.883677298312</v>
      </c>
      <c r="J10" s="61">
        <f t="shared" si="4"/>
        <v>152538</v>
      </c>
      <c r="K10" s="71">
        <f t="shared" si="5"/>
        <v>62809</v>
      </c>
      <c r="L10" s="71">
        <f t="shared" si="6"/>
        <v>89729</v>
      </c>
      <c r="M10" s="14"/>
    </row>
    <row r="11" spans="1:13" ht="15.95" customHeight="1" x14ac:dyDescent="0.25">
      <c r="A11" s="14" t="s">
        <v>13</v>
      </c>
      <c r="B11" s="15" t="s">
        <v>14</v>
      </c>
      <c r="C11" s="78">
        <v>793</v>
      </c>
      <c r="D11" s="16">
        <f t="shared" si="0"/>
        <v>0.12995739101933793</v>
      </c>
      <c r="E11" s="85">
        <v>408</v>
      </c>
      <c r="F11" s="16">
        <f t="shared" si="1"/>
        <v>0.15309568480300187</v>
      </c>
      <c r="G11" s="9"/>
      <c r="H11" s="62">
        <f t="shared" si="2"/>
        <v>77974.434611602759</v>
      </c>
      <c r="I11" s="62">
        <f t="shared" si="3"/>
        <v>137786.11632270168</v>
      </c>
      <c r="J11" s="61">
        <f t="shared" si="4"/>
        <v>215761</v>
      </c>
      <c r="K11" s="71">
        <f t="shared" si="5"/>
        <v>88842</v>
      </c>
      <c r="L11" s="71">
        <f t="shared" si="6"/>
        <v>126919</v>
      </c>
      <c r="M11" s="14"/>
    </row>
    <row r="12" spans="1:13" ht="15.95" customHeight="1" x14ac:dyDescent="0.25">
      <c r="A12" s="5" t="s">
        <v>15</v>
      </c>
      <c r="B12" s="11" t="s">
        <v>16</v>
      </c>
      <c r="C12" s="77">
        <v>71</v>
      </c>
      <c r="D12" s="12">
        <f t="shared" si="0"/>
        <v>1.1635529334644379E-2</v>
      </c>
      <c r="E12" s="84">
        <v>76</v>
      </c>
      <c r="F12" s="12">
        <f t="shared" si="1"/>
        <v>2.8517823639774859E-2</v>
      </c>
      <c r="G12" s="9"/>
      <c r="H12" s="60">
        <f t="shared" si="2"/>
        <v>6981.3176007866268</v>
      </c>
      <c r="I12" s="60">
        <f t="shared" si="3"/>
        <v>25666.041275797372</v>
      </c>
      <c r="J12" s="61">
        <f t="shared" si="4"/>
        <v>32647</v>
      </c>
      <c r="K12" s="71">
        <f t="shared" si="5"/>
        <v>13442</v>
      </c>
      <c r="L12" s="71">
        <f t="shared" si="6"/>
        <v>19205</v>
      </c>
      <c r="M12" s="14"/>
    </row>
    <row r="13" spans="1:13" ht="15.95" customHeight="1" x14ac:dyDescent="0.25">
      <c r="A13" s="14" t="s">
        <v>17</v>
      </c>
      <c r="B13" s="15" t="s">
        <v>18</v>
      </c>
      <c r="C13" s="76">
        <v>227</v>
      </c>
      <c r="D13" s="16">
        <f t="shared" si="0"/>
        <v>3.7200917731891187E-2</v>
      </c>
      <c r="E13" s="83">
        <v>141</v>
      </c>
      <c r="F13" s="16">
        <f t="shared" si="1"/>
        <v>5.2908067542213881E-2</v>
      </c>
      <c r="G13" s="9"/>
      <c r="H13" s="62">
        <f t="shared" si="2"/>
        <v>22320.550639134712</v>
      </c>
      <c r="I13" s="62">
        <f t="shared" si="3"/>
        <v>47617.260787992491</v>
      </c>
      <c r="J13" s="61">
        <f t="shared" si="4"/>
        <v>69938</v>
      </c>
      <c r="K13" s="71">
        <f t="shared" si="5"/>
        <v>28798</v>
      </c>
      <c r="L13" s="71">
        <f t="shared" si="6"/>
        <v>41140</v>
      </c>
      <c r="M13" s="14"/>
    </row>
    <row r="14" spans="1:13" ht="15.95" customHeight="1" x14ac:dyDescent="0.25">
      <c r="A14" s="5" t="s">
        <v>19</v>
      </c>
      <c r="B14" s="11" t="s">
        <v>20</v>
      </c>
      <c r="C14" s="75">
        <v>790</v>
      </c>
      <c r="D14" s="12">
        <f t="shared" si="0"/>
        <v>0.12946574893477547</v>
      </c>
      <c r="E14" s="82">
        <v>405</v>
      </c>
      <c r="F14" s="12">
        <f t="shared" si="1"/>
        <v>0.15196998123827393</v>
      </c>
      <c r="G14" s="9"/>
      <c r="H14" s="60">
        <f t="shared" si="2"/>
        <v>77679.449360865285</v>
      </c>
      <c r="I14" s="60">
        <f t="shared" si="3"/>
        <v>136772.98311444654</v>
      </c>
      <c r="J14" s="61">
        <f t="shared" si="4"/>
        <v>214452</v>
      </c>
      <c r="K14" s="71">
        <f t="shared" si="5"/>
        <v>88303</v>
      </c>
      <c r="L14" s="71">
        <f t="shared" si="6"/>
        <v>126149</v>
      </c>
      <c r="M14" s="14"/>
    </row>
    <row r="15" spans="1:13" ht="15.95" customHeight="1" x14ac:dyDescent="0.25">
      <c r="A15" s="14" t="s">
        <v>21</v>
      </c>
      <c r="B15" s="15" t="s">
        <v>22</v>
      </c>
      <c r="C15" s="78">
        <v>182</v>
      </c>
      <c r="D15" s="16">
        <f t="shared" si="0"/>
        <v>2.9826286463454605E-2</v>
      </c>
      <c r="E15" s="85">
        <v>125</v>
      </c>
      <c r="F15" s="16">
        <f t="shared" si="1"/>
        <v>4.6904315196998121E-2</v>
      </c>
      <c r="G15" s="9"/>
      <c r="H15" s="62">
        <f t="shared" si="2"/>
        <v>17895.771878072763</v>
      </c>
      <c r="I15" s="62">
        <f t="shared" si="3"/>
        <v>42213.883677298312</v>
      </c>
      <c r="J15" s="61">
        <f t="shared" si="4"/>
        <v>60110</v>
      </c>
      <c r="K15" s="71">
        <f t="shared" si="5"/>
        <v>24751</v>
      </c>
      <c r="L15" s="71">
        <f t="shared" si="6"/>
        <v>35359</v>
      </c>
      <c r="M15" s="14"/>
    </row>
    <row r="16" spans="1:13" ht="15.95" customHeight="1" x14ac:dyDescent="0.25">
      <c r="A16" s="17" t="s">
        <v>23</v>
      </c>
      <c r="B16" s="18" t="s">
        <v>24</v>
      </c>
      <c r="C16" s="79">
        <v>357</v>
      </c>
      <c r="D16" s="19">
        <f t="shared" si="0"/>
        <v>5.8505408062930184E-2</v>
      </c>
      <c r="E16" s="86">
        <v>196</v>
      </c>
      <c r="F16" s="19">
        <f t="shared" si="1"/>
        <v>7.3545966228893062E-2</v>
      </c>
      <c r="G16" s="9"/>
      <c r="H16" s="63">
        <f t="shared" si="2"/>
        <v>35103.244837758109</v>
      </c>
      <c r="I16" s="63">
        <f t="shared" si="3"/>
        <v>66191.369606003762</v>
      </c>
      <c r="J16" s="61">
        <f t="shared" si="4"/>
        <v>101295</v>
      </c>
      <c r="K16" s="71">
        <f t="shared" si="5"/>
        <v>41709</v>
      </c>
      <c r="L16" s="71">
        <f t="shared" si="6"/>
        <v>59586</v>
      </c>
      <c r="M16" s="14"/>
    </row>
    <row r="17" spans="1:13" ht="15.95" customHeight="1" x14ac:dyDescent="0.25">
      <c r="A17" s="5" t="s">
        <v>25</v>
      </c>
      <c r="B17" s="11" t="s">
        <v>26</v>
      </c>
      <c r="C17" s="75">
        <v>187</v>
      </c>
      <c r="D17" s="12">
        <f t="shared" si="0"/>
        <v>3.0645689937725335E-2</v>
      </c>
      <c r="E17" s="82">
        <v>79</v>
      </c>
      <c r="F17" s="12">
        <f t="shared" si="1"/>
        <v>2.9643527204502813E-2</v>
      </c>
      <c r="G17" s="9"/>
      <c r="H17" s="60">
        <f t="shared" si="2"/>
        <v>18387.413962635201</v>
      </c>
      <c r="I17" s="60">
        <f t="shared" si="3"/>
        <v>26679.174484052532</v>
      </c>
      <c r="J17" s="61">
        <f t="shared" si="4"/>
        <v>45067</v>
      </c>
      <c r="K17" s="71">
        <f t="shared" si="5"/>
        <v>18557</v>
      </c>
      <c r="L17" s="71">
        <f t="shared" si="6"/>
        <v>26510</v>
      </c>
      <c r="M17" s="14"/>
    </row>
    <row r="18" spans="1:13" ht="15.95" customHeight="1" x14ac:dyDescent="0.25">
      <c r="A18" s="14" t="s">
        <v>27</v>
      </c>
      <c r="B18" s="15" t="s">
        <v>28</v>
      </c>
      <c r="C18" s="78">
        <v>536</v>
      </c>
      <c r="D18" s="16">
        <f t="shared" si="0"/>
        <v>8.7840052441822358E-2</v>
      </c>
      <c r="E18" s="85">
        <v>264</v>
      </c>
      <c r="F18" s="16">
        <f t="shared" si="1"/>
        <v>9.9061913696060044E-2</v>
      </c>
      <c r="G18" s="9"/>
      <c r="H18" s="62">
        <f t="shared" si="2"/>
        <v>52704.031465093416</v>
      </c>
      <c r="I18" s="62">
        <f t="shared" si="3"/>
        <v>89155.722326454037</v>
      </c>
      <c r="J18" s="61">
        <f t="shared" si="4"/>
        <v>141860</v>
      </c>
      <c r="K18" s="71">
        <f t="shared" si="5"/>
        <v>58412</v>
      </c>
      <c r="L18" s="71">
        <f t="shared" si="6"/>
        <v>83448</v>
      </c>
      <c r="M18" s="14"/>
    </row>
    <row r="19" spans="1:13" ht="15.95" customHeight="1" x14ac:dyDescent="0.25">
      <c r="A19" s="5" t="s">
        <v>29</v>
      </c>
      <c r="B19" s="11" t="s">
        <v>30</v>
      </c>
      <c r="C19" s="75">
        <v>284</v>
      </c>
      <c r="D19" s="12">
        <f t="shared" si="0"/>
        <v>4.6542117338577514E-2</v>
      </c>
      <c r="E19" s="82">
        <v>55</v>
      </c>
      <c r="F19" s="12">
        <f t="shared" si="1"/>
        <v>2.0637898686679174E-2</v>
      </c>
      <c r="G19" s="9"/>
      <c r="H19" s="60">
        <f t="shared" si="2"/>
        <v>27925.270403146507</v>
      </c>
      <c r="I19" s="60">
        <f t="shared" si="3"/>
        <v>18574.108818011257</v>
      </c>
      <c r="J19" s="61">
        <f t="shared" si="4"/>
        <v>46499</v>
      </c>
      <c r="K19" s="71">
        <f t="shared" si="5"/>
        <v>19146</v>
      </c>
      <c r="L19" s="71">
        <f t="shared" si="6"/>
        <v>27353</v>
      </c>
      <c r="M19" s="14"/>
    </row>
    <row r="20" spans="1:13" ht="15.95" customHeight="1" thickBot="1" x14ac:dyDescent="0.3">
      <c r="A20" s="20" t="s">
        <v>31</v>
      </c>
      <c r="B20" s="21" t="s">
        <v>32</v>
      </c>
      <c r="C20" s="80">
        <v>381</v>
      </c>
      <c r="D20" s="22">
        <f t="shared" si="0"/>
        <v>6.2438544739429697E-2</v>
      </c>
      <c r="E20" s="87">
        <v>130</v>
      </c>
      <c r="F20" s="22">
        <f t="shared" si="1"/>
        <v>4.878048780487805E-2</v>
      </c>
      <c r="G20" s="9"/>
      <c r="H20" s="64">
        <f t="shared" si="2"/>
        <v>37463.126843657818</v>
      </c>
      <c r="I20" s="64">
        <f t="shared" si="3"/>
        <v>43902.439024390245</v>
      </c>
      <c r="J20" s="65">
        <f t="shared" si="4"/>
        <v>81366</v>
      </c>
      <c r="K20" s="72">
        <f t="shared" si="5"/>
        <v>33503</v>
      </c>
      <c r="L20" s="72">
        <f t="shared" si="6"/>
        <v>47863</v>
      </c>
      <c r="M20" s="20"/>
    </row>
    <row r="21" spans="1:13" ht="15.95" customHeight="1" thickBot="1" x14ac:dyDescent="0.3">
      <c r="A21" s="24" t="s">
        <v>33</v>
      </c>
      <c r="B21" s="25"/>
      <c r="C21" s="43">
        <f>SUM(C7:C20)</f>
        <v>6102</v>
      </c>
      <c r="D21" s="44">
        <f>SUM(D7:D20)</f>
        <v>0.99999999999999989</v>
      </c>
      <c r="E21" s="43">
        <f>SUM(E7:E20)</f>
        <v>2665</v>
      </c>
      <c r="F21" s="44">
        <f>SUM(F7:F20)</f>
        <v>1</v>
      </c>
      <c r="G21" s="45"/>
      <c r="H21" s="66">
        <f>+K3*0.4</f>
        <v>600000</v>
      </c>
      <c r="I21" s="67">
        <f>+K3*0.6</f>
        <v>900000</v>
      </c>
      <c r="J21" s="68">
        <f>SUM(J7:J20)</f>
        <v>1500002</v>
      </c>
      <c r="K21" s="73">
        <f>SUM(K7:K20)</f>
        <v>617640</v>
      </c>
      <c r="L21" s="73">
        <f t="shared" si="6"/>
        <v>882362</v>
      </c>
      <c r="M21" s="23"/>
    </row>
    <row r="22" spans="1:13" ht="15.95" customHeight="1" thickBot="1" x14ac:dyDescent="0.25">
      <c r="A22" s="33"/>
      <c r="B22" s="33"/>
      <c r="C22" s="33"/>
      <c r="D22" s="92" t="s">
        <v>41</v>
      </c>
      <c r="E22" s="93"/>
      <c r="F22" s="94"/>
      <c r="G22" s="46"/>
      <c r="H22" s="47">
        <f>H21/C21</f>
        <v>98.328416912487711</v>
      </c>
      <c r="I22" s="47">
        <f>I21/E21</f>
        <v>337.7110694183865</v>
      </c>
      <c r="J22" s="26" t="s">
        <v>0</v>
      </c>
      <c r="K22" s="26"/>
      <c r="L22" s="26"/>
      <c r="M22" s="27"/>
    </row>
    <row r="23" spans="1:13" ht="15" x14ac:dyDescent="0.2">
      <c r="A23" s="33">
        <v>45057</v>
      </c>
      <c r="B23" s="33"/>
      <c r="C23" s="33"/>
      <c r="D23" s="33"/>
      <c r="E23" s="33"/>
      <c r="F23" s="33"/>
      <c r="G23" s="2"/>
      <c r="H23" s="2"/>
      <c r="I23" s="2"/>
      <c r="J23" s="28"/>
      <c r="K23" s="28"/>
      <c r="L23" s="28"/>
    </row>
    <row r="24" spans="1:13" ht="15.75" x14ac:dyDescent="0.25">
      <c r="A24" s="33"/>
      <c r="B24" s="33"/>
      <c r="C24" s="33"/>
      <c r="D24" s="33"/>
      <c r="E24" s="33"/>
      <c r="F24" s="33"/>
      <c r="G24" s="34"/>
      <c r="H24" s="34"/>
      <c r="I24" s="34"/>
      <c r="J24" s="28" t="s">
        <v>0</v>
      </c>
      <c r="K24" s="28"/>
      <c r="L24" s="28"/>
    </row>
    <row r="25" spans="1:13" ht="15.75" x14ac:dyDescent="0.25">
      <c r="A25" s="33"/>
      <c r="B25" s="33"/>
      <c r="C25" s="33"/>
      <c r="D25" s="33"/>
      <c r="E25" s="33"/>
      <c r="F25" s="33"/>
      <c r="G25" s="34"/>
      <c r="H25" s="36"/>
      <c r="I25" s="35"/>
    </row>
    <row r="26" spans="1:13" ht="15.75" x14ac:dyDescent="0.25">
      <c r="A26" s="29" t="s">
        <v>0</v>
      </c>
      <c r="B26" s="29"/>
      <c r="C26" s="29"/>
      <c r="D26" s="29"/>
      <c r="E26" s="30" t="s">
        <v>0</v>
      </c>
      <c r="F26" s="29"/>
      <c r="G26" s="34"/>
      <c r="H26" s="34"/>
      <c r="I26" s="34"/>
    </row>
    <row r="27" spans="1:13" ht="15.75" x14ac:dyDescent="0.25">
      <c r="A27" s="29"/>
      <c r="B27" s="34"/>
      <c r="C27" s="34"/>
      <c r="D27" s="34"/>
      <c r="E27" s="30"/>
      <c r="F27" s="29"/>
      <c r="G27" s="34"/>
      <c r="H27" s="34"/>
      <c r="I27" s="41"/>
    </row>
    <row r="28" spans="1:13" ht="15.75" x14ac:dyDescent="0.25">
      <c r="A28" s="33"/>
      <c r="B28" s="29"/>
      <c r="C28" s="29"/>
      <c r="D28" s="29"/>
      <c r="E28" s="30"/>
      <c r="F28" s="34"/>
      <c r="G28" s="34"/>
      <c r="H28" s="36"/>
      <c r="I28" s="41"/>
    </row>
    <row r="29" spans="1:13" ht="15.75" x14ac:dyDescent="0.25">
      <c r="A29" s="37"/>
      <c r="B29" s="2"/>
      <c r="C29" s="34"/>
      <c r="D29" s="34"/>
      <c r="E29" s="34"/>
      <c r="F29" s="36"/>
      <c r="G29" s="34"/>
      <c r="H29" s="36"/>
      <c r="I29" s="36"/>
    </row>
    <row r="30" spans="1:13" ht="18" x14ac:dyDescent="0.25">
      <c r="A30" s="31"/>
      <c r="H30" s="32"/>
    </row>
    <row r="31" spans="1:13" ht="18" x14ac:dyDescent="0.25">
      <c r="A31" s="31"/>
      <c r="H31" s="32"/>
    </row>
    <row r="32" spans="1:13" ht="18" x14ac:dyDescent="0.25">
      <c r="A32" s="31"/>
      <c r="H32" s="32"/>
    </row>
  </sheetData>
  <mergeCells count="4">
    <mergeCell ref="E3:J3"/>
    <mergeCell ref="C5:D5"/>
    <mergeCell ref="E5:F5"/>
    <mergeCell ref="D22:F22"/>
  </mergeCells>
  <phoneticPr fontId="0" type="noConversion"/>
  <pageMargins left="0.78740157499999996" right="0.78740157499999996" top="0.984251969" bottom="0.984251969" header="0.4921259845" footer="0.4921259845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6C745110F1324FB5CA9D3690B802FC" ma:contentTypeVersion="13" ma:contentTypeDescription="Vytvoří nový dokument" ma:contentTypeScope="" ma:versionID="c964ddf378eb9a02795eaac94bffb3b5">
  <xsd:schema xmlns:xsd="http://www.w3.org/2001/XMLSchema" xmlns:xs="http://www.w3.org/2001/XMLSchema" xmlns:p="http://schemas.microsoft.com/office/2006/metadata/properties" xmlns:ns3="da7b77a8-7bfc-4185-b557-2e7b5c03724b" xmlns:ns4="57c685b3-b1db-462f-a03c-c34f0a8a6c5a" targetNamespace="http://schemas.microsoft.com/office/2006/metadata/properties" ma:root="true" ma:fieldsID="6aaba7e0613bf2a5628fce44b5768350" ns3:_="" ns4:_="">
    <xsd:import namespace="da7b77a8-7bfc-4185-b557-2e7b5c03724b"/>
    <xsd:import namespace="57c685b3-b1db-462f-a03c-c34f0a8a6c5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b77a8-7bfc-4185-b557-2e7b5c03724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685b3-b1db-462f-a03c-c34f0a8a6c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C9E21D-5853-4DE5-9241-638AD37ED1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6A22C9-6FA2-4560-9BB6-EC54E562CA3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c685b3-b1db-462f-a03c-c34f0a8a6c5a"/>
    <ds:schemaRef ds:uri="da7b77a8-7bfc-4185-b557-2e7b5c03724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1AB276-D490-4EAE-B3A6-A027F38D8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b77a8-7bfc-4185-b557-2e7b5c03724b"/>
    <ds:schemaRef ds:uri="57c685b3-b1db-462f-a03c-c34f0a8a6c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2023</vt:lpstr>
      <vt:lpstr>'2023'!Oblast_tisku</vt:lpstr>
    </vt:vector>
  </TitlesOfParts>
  <Manager/>
  <Company>METROPROJEKT Praha a.s.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Langmaierová</dc:creator>
  <cp:keywords/>
  <dc:description/>
  <cp:lastModifiedBy>Tereza</cp:lastModifiedBy>
  <cp:revision/>
  <cp:lastPrinted>2021-10-26T10:01:19Z</cp:lastPrinted>
  <dcterms:created xsi:type="dcterms:W3CDTF">2011-02-24T19:13:52Z</dcterms:created>
  <dcterms:modified xsi:type="dcterms:W3CDTF">2023-05-11T08:56:14Z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0x010100F56C745110F1324FB5CA9D3690B802FC</vt:lpwstr>
  </property>
</Properties>
</file>