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uta/Desktop/Rada prosinec/"/>
    </mc:Choice>
  </mc:AlternateContent>
  <xr:revisionPtr revIDLastSave="0" documentId="8_{881212BD-2DBA-A94A-AD93-C48DC9197D12}" xr6:coauthVersionLast="45" xr6:coauthVersionMax="45" xr10:uidLastSave="{00000000-0000-0000-0000-000000000000}"/>
  <bookViews>
    <workbookView xWindow="0" yWindow="500" windowWidth="28800" windowHeight="16060" xr2:uid="{40BCE81C-41EC-48BE-8024-1BBEB8D96F0F}"/>
  </bookViews>
  <sheets>
    <sheet name=" finance 2023_1_pol" sheetId="2" r:id="rId1"/>
    <sheet name="SCM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31" i="2"/>
  <c r="H41" i="2"/>
  <c r="J33" i="2"/>
  <c r="J34" i="2"/>
  <c r="J35" i="2"/>
  <c r="J36" i="2"/>
  <c r="J37" i="2"/>
  <c r="J38" i="2"/>
  <c r="J32" i="2"/>
  <c r="K4" i="2"/>
  <c r="H31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0" i="2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H5" i="2"/>
  <c r="H7" i="2" s="1"/>
  <c r="H4" i="2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H6" i="2" l="1"/>
  <c r="J6" i="2" s="1"/>
  <c r="I11" i="2" l="1"/>
  <c r="J11" i="2" s="1"/>
  <c r="I23" i="2"/>
  <c r="J23" i="2" s="1"/>
  <c r="I12" i="2"/>
  <c r="J12" i="2" s="1"/>
  <c r="I24" i="2"/>
  <c r="J24" i="2" s="1"/>
  <c r="I14" i="2"/>
  <c r="J14" i="2" s="1"/>
  <c r="I16" i="2"/>
  <c r="J16" i="2" s="1"/>
  <c r="I28" i="2"/>
  <c r="J28" i="2" s="1"/>
  <c r="I13" i="2"/>
  <c r="J13" i="2" s="1"/>
  <c r="I27" i="2"/>
  <c r="J27" i="2" s="1"/>
  <c r="I17" i="2"/>
  <c r="J17" i="2" s="1"/>
  <c r="I29" i="2"/>
  <c r="J29" i="2" s="1"/>
  <c r="I10" i="2"/>
  <c r="I26" i="2"/>
  <c r="J26" i="2" s="1"/>
  <c r="I18" i="2"/>
  <c r="J18" i="2" s="1"/>
  <c r="I21" i="2"/>
  <c r="J21" i="2" s="1"/>
  <c r="I25" i="2"/>
  <c r="J25" i="2" s="1"/>
  <c r="I19" i="2"/>
  <c r="J19" i="2" s="1"/>
  <c r="I20" i="2"/>
  <c r="J20" i="2" s="1"/>
  <c r="I15" i="2"/>
  <c r="J15" i="2" s="1"/>
  <c r="I22" i="2"/>
  <c r="J22" i="2" s="1"/>
  <c r="J10" i="2" l="1"/>
  <c r="J41" i="2" s="1"/>
  <c r="I41" i="2"/>
</calcChain>
</file>

<file path=xl/sharedStrings.xml><?xml version="1.0" encoding="utf-8"?>
<sst xmlns="http://schemas.openxmlformats.org/spreadsheetml/2006/main" count="78" uniqueCount="43">
  <si>
    <t>Pořadí SCM</t>
  </si>
  <si>
    <t>Jméno</t>
  </si>
  <si>
    <t>ročník</t>
  </si>
  <si>
    <t>Odstup</t>
  </si>
  <si>
    <t>pořadí</t>
  </si>
  <si>
    <t>Forejtek Patrik</t>
  </si>
  <si>
    <t>Muller Marek</t>
  </si>
  <si>
    <t>Labaštová Alena</t>
  </si>
  <si>
    <t>Sommerová Elese</t>
  </si>
  <si>
    <t xml:space="preserve">Kučera Vojtěch </t>
  </si>
  <si>
    <t>Nováková Barbora</t>
  </si>
  <si>
    <t>Svatoš Lukáš</t>
  </si>
  <si>
    <t>Semeráková Hana</t>
  </si>
  <si>
    <t>Sommerová Celine</t>
  </si>
  <si>
    <t>Koula Jan</t>
  </si>
  <si>
    <t>Trejbalová Linda</t>
  </si>
  <si>
    <t>Kubeš David</t>
  </si>
  <si>
    <t>Klíma Oskar</t>
  </si>
  <si>
    <t>Peroutková Barbora</t>
  </si>
  <si>
    <t>Tomášek Aldo</t>
  </si>
  <si>
    <t>Surkoš Ondřej</t>
  </si>
  <si>
    <t>Klíma Adam</t>
  </si>
  <si>
    <t>Špačková Nela</t>
  </si>
  <si>
    <t>Hlavoň Jakub</t>
  </si>
  <si>
    <t>Kroupa Štěpán</t>
  </si>
  <si>
    <t>Kabátníková Viktorie</t>
  </si>
  <si>
    <t>Leontýna Kondělková</t>
  </si>
  <si>
    <t>Klára Křížová</t>
  </si>
  <si>
    <t>Simona Vomáčková</t>
  </si>
  <si>
    <t>Elena Drápalová</t>
  </si>
  <si>
    <t>Katrin Kudělásková</t>
  </si>
  <si>
    <t>Stanislav Kovář</t>
  </si>
  <si>
    <t>Václav Halakuc</t>
  </si>
  <si>
    <t xml:space="preserve"> </t>
  </si>
  <si>
    <t>ŽÁCI 15%</t>
  </si>
  <si>
    <t>RDJ 85%</t>
  </si>
  <si>
    <t>40% výkonnost</t>
  </si>
  <si>
    <t>částka za 1 % plnění kritérií</t>
  </si>
  <si>
    <t>60% fix</t>
  </si>
  <si>
    <t>% plnění kritérií</t>
  </si>
  <si>
    <t>celkem</t>
  </si>
  <si>
    <t>kontrola</t>
  </si>
  <si>
    <t>Návrh dělení financí SCM na 1. pol.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</si>
</sst>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&quot;Kč&quot;_-;\-* #,##0\ &quot;Kč&quot;_-;_-* &quot;-&quot;??\ &quot;Kč&quot;_-;_-@_-"/>
    <numFmt numFmtId="165" formatCode="_-* #,##0.000\ &quot;Kč&quot;_-;\-* #,##0.000\ &quot;Kč&quot;_-;_-* &quot;-&quot;??\ &quot;Kč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2" fontId="0" fillId="3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3" borderId="16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3" borderId="20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2" fontId="0" fillId="3" borderId="24" xfId="0" applyNumberFormat="1" applyFill="1" applyBorder="1"/>
    <xf numFmtId="0" fontId="0" fillId="0" borderId="25" xfId="0" applyBorder="1"/>
    <xf numFmtId="0" fontId="1" fillId="0" borderId="25" xfId="0" applyFont="1" applyBorder="1"/>
    <xf numFmtId="43" fontId="0" fillId="0" borderId="12" xfId="0" applyNumberFormat="1" applyBorder="1"/>
    <xf numFmtId="43" fontId="0" fillId="0" borderId="16" xfId="0" applyNumberFormat="1" applyBorder="1"/>
    <xf numFmtId="43" fontId="0" fillId="0" borderId="26" xfId="0" applyNumberFormat="1" applyBorder="1"/>
    <xf numFmtId="0" fontId="0" fillId="0" borderId="16" xfId="0" applyBorder="1"/>
    <xf numFmtId="0" fontId="1" fillId="0" borderId="16" xfId="0" applyFont="1" applyBorder="1"/>
    <xf numFmtId="43" fontId="1" fillId="0" borderId="16" xfId="0" applyNumberFormat="1" applyFont="1" applyBorder="1"/>
    <xf numFmtId="0" fontId="0" fillId="0" borderId="12" xfId="0" applyBorder="1"/>
    <xf numFmtId="0" fontId="1" fillId="0" borderId="14" xfId="0" applyFont="1" applyBorder="1"/>
    <xf numFmtId="0" fontId="1" fillId="0" borderId="17" xfId="0" applyFont="1" applyBorder="1"/>
    <xf numFmtId="0" fontId="1" fillId="0" borderId="22" xfId="0" applyFont="1" applyBorder="1"/>
    <xf numFmtId="0" fontId="1" fillId="0" borderId="26" xfId="0" applyFont="1" applyBorder="1"/>
    <xf numFmtId="43" fontId="1" fillId="0" borderId="26" xfId="0" applyNumberFormat="1" applyFont="1" applyBorder="1"/>
    <xf numFmtId="0" fontId="0" fillId="0" borderId="27" xfId="0" applyBorder="1"/>
    <xf numFmtId="43" fontId="0" fillId="0" borderId="27" xfId="0" applyNumberFormat="1" applyBorder="1"/>
    <xf numFmtId="0" fontId="4" fillId="0" borderId="6" xfId="0" applyFont="1" applyBorder="1"/>
    <xf numFmtId="0" fontId="4" fillId="0" borderId="7" xfId="0" applyFont="1" applyBorder="1"/>
    <xf numFmtId="43" fontId="4" fillId="0" borderId="2" xfId="0" applyNumberFormat="1" applyFont="1" applyBorder="1"/>
    <xf numFmtId="0" fontId="4" fillId="0" borderId="9" xfId="0" applyFont="1" applyBorder="1"/>
    <xf numFmtId="0" fontId="0" fillId="0" borderId="26" xfId="0" applyBorder="1"/>
    <xf numFmtId="0" fontId="2" fillId="0" borderId="0" xfId="0" applyFont="1"/>
    <xf numFmtId="164" fontId="2" fillId="3" borderId="28" xfId="1" applyNumberFormat="1" applyFont="1" applyFill="1" applyBorder="1" applyAlignment="1"/>
    <xf numFmtId="0" fontId="2" fillId="3" borderId="29" xfId="0" applyFont="1" applyFill="1" applyBorder="1"/>
    <xf numFmtId="0" fontId="2" fillId="3" borderId="19" xfId="0" applyFont="1" applyFill="1" applyBorder="1"/>
    <xf numFmtId="164" fontId="5" fillId="3" borderId="30" xfId="1" applyNumberFormat="1" applyFont="1" applyFill="1" applyBorder="1"/>
    <xf numFmtId="0" fontId="0" fillId="3" borderId="0" xfId="0" applyFill="1"/>
    <xf numFmtId="9" fontId="0" fillId="3" borderId="31" xfId="0" applyNumberFormat="1" applyFill="1" applyBorder="1"/>
    <xf numFmtId="0" fontId="0" fillId="0" borderId="0" xfId="0" applyAlignment="1">
      <alignment horizontal="left"/>
    </xf>
    <xf numFmtId="0" fontId="0" fillId="3" borderId="31" xfId="0" applyFill="1" applyBorder="1"/>
    <xf numFmtId="164" fontId="0" fillId="3" borderId="30" xfId="0" applyNumberFormat="1" applyFill="1" applyBorder="1"/>
    <xf numFmtId="165" fontId="0" fillId="3" borderId="31" xfId="0" applyNumberFormat="1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6" fillId="3" borderId="16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wrapText="1"/>
    </xf>
    <xf numFmtId="0" fontId="0" fillId="4" borderId="0" xfId="0" applyFill="1"/>
    <xf numFmtId="2" fontId="9" fillId="4" borderId="16" xfId="0" applyNumberFormat="1" applyFont="1" applyFill="1" applyBorder="1" applyAlignment="1">
      <alignment horizontal="center"/>
    </xf>
    <xf numFmtId="164" fontId="0" fillId="3" borderId="16" xfId="0" applyNumberFormat="1" applyFill="1" applyBorder="1"/>
    <xf numFmtId="164" fontId="5" fillId="3" borderId="16" xfId="1" applyNumberFormat="1" applyFont="1" applyFill="1" applyBorder="1"/>
    <xf numFmtId="164" fontId="2" fillId="3" borderId="16" xfId="0" applyNumberFormat="1" applyFont="1" applyFill="1" applyBorder="1"/>
    <xf numFmtId="0" fontId="13" fillId="4" borderId="16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 wrapText="1"/>
    </xf>
    <xf numFmtId="0" fontId="11" fillId="4" borderId="16" xfId="2" applyFont="1" applyFill="1" applyBorder="1" applyAlignment="1" applyProtection="1"/>
    <xf numFmtId="0" fontId="12" fillId="0" borderId="16" xfId="0" applyFont="1" applyBorder="1" applyAlignment="1">
      <alignment horizontal="center"/>
    </xf>
    <xf numFmtId="0" fontId="0" fillId="3" borderId="16" xfId="0" applyFill="1" applyBorder="1"/>
    <xf numFmtId="0" fontId="6" fillId="4" borderId="16" xfId="0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4" fillId="0" borderId="0" xfId="0" applyFont="1"/>
    <xf numFmtId="2" fontId="0" fillId="0" borderId="0" xfId="0" applyNumberFormat="1"/>
    <xf numFmtId="164" fontId="0" fillId="0" borderId="0" xfId="0" applyNumberFormat="1" applyAlignment="1">
      <alignment horizontal="left"/>
    </xf>
    <xf numFmtId="0" fontId="2" fillId="0" borderId="16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3">
    <cellStyle name="Hypertextový odkaz" xfId="2" builtinId="8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akademie/RDJ/krit&#233;ria%202022/Kriteria%20pln&#283;n&#237;%20IBL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Ženy"/>
      <sheetName val="Muži"/>
      <sheetName val="Ženy SCM"/>
      <sheetName val="Muži SCM"/>
      <sheetName val="Plnění RDJ"/>
      <sheetName val="SCM"/>
    </sheetNames>
    <sheetDataSet>
      <sheetData sheetId="0"/>
      <sheetData sheetId="1"/>
      <sheetData sheetId="2">
        <row r="9">
          <cell r="I9">
            <v>-8.1818181818181781</v>
          </cell>
        </row>
        <row r="14">
          <cell r="I14">
            <v>-33.007660878447396</v>
          </cell>
        </row>
        <row r="16">
          <cell r="I16">
            <v>-25.106060606060602</v>
          </cell>
        </row>
        <row r="21">
          <cell r="I21">
            <v>-25.77586206896552</v>
          </cell>
        </row>
        <row r="23">
          <cell r="I23">
            <v>-29.371280113367973</v>
          </cell>
        </row>
        <row r="28">
          <cell r="I28">
            <v>-45.122153209109733</v>
          </cell>
        </row>
        <row r="30">
          <cell r="I30">
            <v>-60.506556245686674</v>
          </cell>
        </row>
        <row r="33">
          <cell r="I33">
            <v>-58.1111111111111</v>
          </cell>
        </row>
      </sheetData>
      <sheetData sheetId="3">
        <row r="7">
          <cell r="I7">
            <v>-43.811764705882354</v>
          </cell>
        </row>
        <row r="9">
          <cell r="I9">
            <v>-69.153301320528215</v>
          </cell>
        </row>
        <row r="11">
          <cell r="I11">
            <v>-17.152941176470584</v>
          </cell>
        </row>
        <row r="12">
          <cell r="I12">
            <v>-2.6102040816326504</v>
          </cell>
        </row>
        <row r="14">
          <cell r="I14">
            <v>-54.117571059431526</v>
          </cell>
        </row>
        <row r="16">
          <cell r="I16">
            <v>-68.252906976744185</v>
          </cell>
        </row>
        <row r="18">
          <cell r="I18">
            <v>-25.249999999999996</v>
          </cell>
        </row>
        <row r="21">
          <cell r="I21">
            <v>-1.4838709677419266</v>
          </cell>
        </row>
        <row r="27">
          <cell r="I27">
            <v>-25.592022792022799</v>
          </cell>
        </row>
        <row r="34">
          <cell r="I34">
            <v>-9.3617021276595729</v>
          </cell>
        </row>
        <row r="41">
          <cell r="I41">
            <v>-28.860000000000003</v>
          </cell>
        </row>
        <row r="43">
          <cell r="I43">
            <v>-11.449999999999996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9CE8-E8B2-4468-AC77-FF0E11B83806}">
  <sheetPr>
    <pageSetUpPr fitToPage="1"/>
  </sheetPr>
  <dimension ref="B2:L72"/>
  <sheetViews>
    <sheetView tabSelected="1" topLeftCell="A3" zoomScale="110" zoomScaleNormal="110" workbookViewId="0">
      <selection activeCell="K22" sqref="K22"/>
    </sheetView>
  </sheetViews>
  <sheetFormatPr baseColWidth="10" defaultColWidth="8.83203125" defaultRowHeight="15" x14ac:dyDescent="0.2"/>
  <cols>
    <col min="2" max="2" width="4.6640625" customWidth="1"/>
    <col min="3" max="3" width="23.1640625" customWidth="1"/>
    <col min="4" max="4" width="6.33203125" customWidth="1"/>
    <col min="5" max="5" width="2.83203125" customWidth="1"/>
    <col min="6" max="6" width="7.33203125" customWidth="1"/>
    <col min="7" max="7" width="3" customWidth="1"/>
    <col min="8" max="8" width="13.83203125" customWidth="1"/>
    <col min="9" max="9" width="14.5" customWidth="1"/>
    <col min="10" max="10" width="14.33203125" customWidth="1"/>
    <col min="11" max="11" width="25.6640625" customWidth="1"/>
    <col min="12" max="12" width="12.6640625" customWidth="1"/>
    <col min="13" max="13" width="13.6640625" customWidth="1"/>
    <col min="14" max="14" width="19.5" customWidth="1"/>
    <col min="15" max="15" width="7.33203125" customWidth="1"/>
    <col min="16" max="16" width="12.33203125" customWidth="1"/>
    <col min="17" max="17" width="13.83203125" customWidth="1"/>
    <col min="18" max="18" width="6.33203125" customWidth="1"/>
    <col min="19" max="19" width="3.83203125" customWidth="1"/>
    <col min="20" max="20" width="5.33203125" customWidth="1"/>
  </cols>
  <sheetData>
    <row r="2" spans="2:12" x14ac:dyDescent="0.2">
      <c r="K2" s="41"/>
      <c r="L2" s="41"/>
    </row>
    <row r="3" spans="2:12" x14ac:dyDescent="0.2">
      <c r="B3" s="79" t="s">
        <v>42</v>
      </c>
      <c r="C3" s="79"/>
      <c r="D3" s="79"/>
      <c r="E3" s="79"/>
      <c r="F3" s="79"/>
      <c r="G3" s="79"/>
      <c r="H3" s="42">
        <v>800000</v>
      </c>
      <c r="I3" s="43"/>
      <c r="J3" s="44"/>
    </row>
    <row r="4" spans="2:12" x14ac:dyDescent="0.2">
      <c r="B4" s="80" t="s">
        <v>33</v>
      </c>
      <c r="C4" s="80"/>
      <c r="D4" s="80"/>
      <c r="E4" s="80"/>
      <c r="F4" s="80"/>
      <c r="G4" s="80"/>
      <c r="H4" s="45">
        <f>H3/100*15</f>
        <v>120000</v>
      </c>
      <c r="I4" s="46" t="s">
        <v>34</v>
      </c>
      <c r="J4" s="47" t="s">
        <v>33</v>
      </c>
      <c r="K4" s="78">
        <f>H4/7</f>
        <v>17142.857142857141</v>
      </c>
    </row>
    <row r="5" spans="2:12" x14ac:dyDescent="0.2">
      <c r="H5" s="45">
        <f>H3/100*85</f>
        <v>680000</v>
      </c>
      <c r="I5" s="46" t="s">
        <v>35</v>
      </c>
      <c r="J5" s="49"/>
      <c r="K5" s="48"/>
    </row>
    <row r="6" spans="2:12" x14ac:dyDescent="0.2">
      <c r="H6" s="50">
        <f>H5/100*40</f>
        <v>272000</v>
      </c>
      <c r="I6" s="46" t="s">
        <v>36</v>
      </c>
      <c r="J6" s="51">
        <f>H6/SUM(F10:F31)</f>
        <v>423.49211159032018</v>
      </c>
      <c r="K6" s="48" t="s">
        <v>37</v>
      </c>
    </row>
    <row r="7" spans="2:12" x14ac:dyDescent="0.2">
      <c r="H7" s="50">
        <f>H5/100*60</f>
        <v>408000</v>
      </c>
      <c r="I7" s="46" t="s">
        <v>38</v>
      </c>
      <c r="J7" s="49"/>
      <c r="K7" s="78">
        <f>H7/20.5</f>
        <v>19902.439024390245</v>
      </c>
    </row>
    <row r="8" spans="2:12" x14ac:dyDescent="0.2">
      <c r="H8" s="52"/>
      <c r="I8" s="53"/>
      <c r="J8" s="54"/>
      <c r="K8" s="55"/>
    </row>
    <row r="9" spans="2:12" ht="16" thickBot="1" x14ac:dyDescent="0.25">
      <c r="F9" s="56" t="s">
        <v>39</v>
      </c>
      <c r="G9" s="57"/>
      <c r="H9" s="58" t="s">
        <v>38</v>
      </c>
      <c r="I9" s="58" t="s">
        <v>36</v>
      </c>
      <c r="J9" s="59" t="s">
        <v>40</v>
      </c>
    </row>
    <row r="10" spans="2:12" x14ac:dyDescent="0.2">
      <c r="B10" s="60">
        <v>1</v>
      </c>
      <c r="C10" s="5" t="s">
        <v>5</v>
      </c>
      <c r="D10" s="61"/>
      <c r="E10" s="62"/>
      <c r="F10" s="77">
        <v>69.153301320528215</v>
      </c>
      <c r="G10" s="62"/>
      <c r="H10" s="64">
        <f>$H$7/20.5</f>
        <v>19902.439024390245</v>
      </c>
      <c r="I10" s="65">
        <f>F10*$J$6</f>
        <v>29285.877599672171</v>
      </c>
      <c r="J10" s="66">
        <f t="shared" ref="J10:J29" si="0">H10+I10</f>
        <v>49188.316624062412</v>
      </c>
    </row>
    <row r="11" spans="2:12" x14ac:dyDescent="0.2">
      <c r="B11" s="60">
        <v>2</v>
      </c>
      <c r="C11" s="9" t="s">
        <v>6</v>
      </c>
      <c r="D11" s="61"/>
      <c r="E11" s="62"/>
      <c r="F11" s="77">
        <v>68.252906976744185</v>
      </c>
      <c r="G11" s="62"/>
      <c r="H11" s="64">
        <f t="shared" ref="H11:H29" si="1">$H$7/20.5</f>
        <v>19902.439024390245</v>
      </c>
      <c r="I11" s="65">
        <f t="shared" ref="I11:I29" si="2">F11*$J$6</f>
        <v>28904.567697759092</v>
      </c>
      <c r="J11" s="66">
        <f t="shared" si="0"/>
        <v>48807.006722149337</v>
      </c>
    </row>
    <row r="12" spans="2:12" x14ac:dyDescent="0.2">
      <c r="B12" s="60">
        <v>3</v>
      </c>
      <c r="C12" s="9" t="s">
        <v>7</v>
      </c>
      <c r="D12" s="61"/>
      <c r="E12" s="62"/>
      <c r="F12" s="77">
        <v>60.506556245686674</v>
      </c>
      <c r="G12" s="62"/>
      <c r="H12" s="64">
        <f t="shared" si="1"/>
        <v>19902.439024390245</v>
      </c>
      <c r="I12" s="65">
        <f t="shared" si="2"/>
        <v>25624.049269544324</v>
      </c>
      <c r="J12" s="66">
        <f t="shared" si="0"/>
        <v>45526.48829393457</v>
      </c>
    </row>
    <row r="13" spans="2:12" x14ac:dyDescent="0.2">
      <c r="B13" s="60">
        <v>4</v>
      </c>
      <c r="C13" s="9" t="s">
        <v>8</v>
      </c>
      <c r="D13" s="67"/>
      <c r="E13" s="62"/>
      <c r="F13" s="77">
        <v>58.1111111111111</v>
      </c>
      <c r="G13" s="62"/>
      <c r="H13" s="64">
        <f t="shared" si="1"/>
        <v>19902.439024390245</v>
      </c>
      <c r="I13" s="65">
        <f t="shared" si="2"/>
        <v>24609.597151304155</v>
      </c>
      <c r="J13" s="66">
        <f t="shared" si="0"/>
        <v>44512.036175694404</v>
      </c>
    </row>
    <row r="14" spans="2:12" x14ac:dyDescent="0.2">
      <c r="B14" s="60">
        <v>5</v>
      </c>
      <c r="C14" s="9" t="s">
        <v>9</v>
      </c>
      <c r="D14" s="61"/>
      <c r="E14" s="62"/>
      <c r="F14" s="77">
        <v>54.117571059431526</v>
      </c>
      <c r="G14" s="62"/>
      <c r="H14" s="64">
        <f t="shared" si="1"/>
        <v>19902.439024390245</v>
      </c>
      <c r="I14" s="65">
        <f t="shared" si="2"/>
        <v>22918.364442097856</v>
      </c>
      <c r="J14" s="66">
        <f t="shared" si="0"/>
        <v>42820.803466488098</v>
      </c>
    </row>
    <row r="15" spans="2:12" x14ac:dyDescent="0.2">
      <c r="B15" s="60">
        <v>6</v>
      </c>
      <c r="C15" s="9" t="s">
        <v>10</v>
      </c>
      <c r="D15" s="68"/>
      <c r="E15" s="62"/>
      <c r="F15" s="77">
        <v>45.122153209109733</v>
      </c>
      <c r="G15" s="62"/>
      <c r="H15" s="64">
        <f t="shared" si="1"/>
        <v>19902.439024390245</v>
      </c>
      <c r="I15" s="65">
        <f t="shared" si="2"/>
        <v>19108.875942027822</v>
      </c>
      <c r="J15" s="66">
        <f t="shared" si="0"/>
        <v>39011.314966418067</v>
      </c>
    </row>
    <row r="16" spans="2:12" x14ac:dyDescent="0.2">
      <c r="B16" s="60">
        <v>7</v>
      </c>
      <c r="C16" s="9" t="s">
        <v>11</v>
      </c>
      <c r="D16" s="67"/>
      <c r="E16" s="62"/>
      <c r="F16" s="77">
        <v>43.811764705882354</v>
      </c>
      <c r="G16" s="62"/>
      <c r="H16" s="64">
        <f t="shared" si="1"/>
        <v>19902.439024390245</v>
      </c>
      <c r="I16" s="65">
        <f t="shared" si="2"/>
        <v>18553.936747792381</v>
      </c>
      <c r="J16" s="66">
        <f t="shared" si="0"/>
        <v>38456.375772182626</v>
      </c>
    </row>
    <row r="17" spans="2:10" x14ac:dyDescent="0.2">
      <c r="B17" s="60">
        <v>8</v>
      </c>
      <c r="C17" s="9" t="s">
        <v>12</v>
      </c>
      <c r="D17" s="68"/>
      <c r="E17" s="62"/>
      <c r="F17" s="77">
        <v>33.007660878447396</v>
      </c>
      <c r="G17" s="62"/>
      <c r="H17" s="64">
        <f t="shared" si="1"/>
        <v>19902.439024390245</v>
      </c>
      <c r="I17" s="65">
        <f t="shared" si="2"/>
        <v>13978.48400407089</v>
      </c>
      <c r="J17" s="66">
        <f t="shared" si="0"/>
        <v>33880.923028461133</v>
      </c>
    </row>
    <row r="18" spans="2:10" x14ac:dyDescent="0.2">
      <c r="B18" s="60">
        <v>9</v>
      </c>
      <c r="C18" s="9" t="s">
        <v>13</v>
      </c>
      <c r="D18" s="61"/>
      <c r="E18" s="62"/>
      <c r="F18" s="77">
        <v>29.371280113367973</v>
      </c>
      <c r="G18" s="62"/>
      <c r="H18" s="64">
        <f t="shared" si="1"/>
        <v>19902.439024390245</v>
      </c>
      <c r="I18" s="65">
        <f t="shared" si="2"/>
        <v>12438.505435320982</v>
      </c>
      <c r="J18" s="66">
        <f t="shared" si="0"/>
        <v>32340.944459711227</v>
      </c>
    </row>
    <row r="19" spans="2:10" x14ac:dyDescent="0.2">
      <c r="B19" s="60">
        <v>10</v>
      </c>
      <c r="C19" s="9" t="s">
        <v>14</v>
      </c>
      <c r="D19" s="61"/>
      <c r="E19" s="62"/>
      <c r="F19" s="77">
        <v>28.860000000000003</v>
      </c>
      <c r="G19" s="62"/>
      <c r="H19" s="64">
        <f t="shared" si="1"/>
        <v>19902.439024390245</v>
      </c>
      <c r="I19" s="65">
        <f t="shared" si="2"/>
        <v>12221.982340496641</v>
      </c>
      <c r="J19" s="66">
        <f t="shared" si="0"/>
        <v>32124.421364886886</v>
      </c>
    </row>
    <row r="20" spans="2:10" x14ac:dyDescent="0.2">
      <c r="B20" s="60">
        <v>11</v>
      </c>
      <c r="C20" s="9" t="s">
        <v>15</v>
      </c>
      <c r="D20" s="68"/>
      <c r="E20" s="62"/>
      <c r="F20" s="77">
        <v>25.77586206896552</v>
      </c>
      <c r="G20" s="62"/>
      <c r="H20" s="64">
        <f t="shared" si="1"/>
        <v>19902.439024390245</v>
      </c>
      <c r="I20" s="65">
        <f t="shared" si="2"/>
        <v>10915.874255647046</v>
      </c>
      <c r="J20" s="66">
        <f t="shared" si="0"/>
        <v>30818.313280037291</v>
      </c>
    </row>
    <row r="21" spans="2:10" x14ac:dyDescent="0.2">
      <c r="B21" s="60">
        <v>12</v>
      </c>
      <c r="C21" s="9" t="s">
        <v>16</v>
      </c>
      <c r="D21" s="68"/>
      <c r="E21" s="62"/>
      <c r="F21" s="77">
        <v>25.592022792022799</v>
      </c>
      <c r="G21" s="62"/>
      <c r="H21" s="64">
        <f t="shared" si="1"/>
        <v>19902.439024390245</v>
      </c>
      <c r="I21" s="65">
        <f t="shared" si="2"/>
        <v>10838.019772061336</v>
      </c>
      <c r="J21" s="66">
        <f t="shared" si="0"/>
        <v>30740.458796451581</v>
      </c>
    </row>
    <row r="22" spans="2:10" x14ac:dyDescent="0.2">
      <c r="B22" s="60">
        <v>13</v>
      </c>
      <c r="C22" s="9" t="s">
        <v>17</v>
      </c>
      <c r="D22" s="67"/>
      <c r="E22" s="62"/>
      <c r="F22" s="77">
        <v>25.249999999999996</v>
      </c>
      <c r="G22" s="62"/>
      <c r="H22" s="64">
        <f t="shared" si="1"/>
        <v>19902.439024390245</v>
      </c>
      <c r="I22" s="65">
        <f t="shared" si="2"/>
        <v>10693.175817655583</v>
      </c>
      <c r="J22" s="66">
        <f t="shared" si="0"/>
        <v>30595.614842045827</v>
      </c>
    </row>
    <row r="23" spans="2:10" x14ac:dyDescent="0.2">
      <c r="B23" s="60">
        <v>14</v>
      </c>
      <c r="C23" s="9" t="s">
        <v>18</v>
      </c>
      <c r="D23" s="61"/>
      <c r="E23" s="62"/>
      <c r="F23" s="77">
        <v>25.106060606060602</v>
      </c>
      <c r="G23" s="62"/>
      <c r="H23" s="64">
        <f t="shared" si="1"/>
        <v>19902.439024390245</v>
      </c>
      <c r="I23" s="65">
        <f t="shared" si="2"/>
        <v>10632.218619775158</v>
      </c>
      <c r="J23" s="66">
        <f t="shared" si="0"/>
        <v>30534.657644165403</v>
      </c>
    </row>
    <row r="24" spans="2:10" x14ac:dyDescent="0.2">
      <c r="B24" s="60">
        <v>15</v>
      </c>
      <c r="C24" s="9" t="s">
        <v>19</v>
      </c>
      <c r="D24" s="68"/>
      <c r="E24" s="62"/>
      <c r="F24" s="77">
        <v>17.152941176470584</v>
      </c>
      <c r="G24" s="62"/>
      <c r="H24" s="64">
        <f t="shared" si="1"/>
        <v>19902.439024390245</v>
      </c>
      <c r="I24" s="65">
        <f t="shared" si="2"/>
        <v>7264.1352788080785</v>
      </c>
      <c r="J24" s="66">
        <f t="shared" si="0"/>
        <v>27166.574303198322</v>
      </c>
    </row>
    <row r="25" spans="2:10" x14ac:dyDescent="0.2">
      <c r="B25" s="60">
        <v>16</v>
      </c>
      <c r="C25" s="9" t="s">
        <v>20</v>
      </c>
      <c r="D25" s="61"/>
      <c r="E25" s="62"/>
      <c r="F25" s="77">
        <v>11.449999999999996</v>
      </c>
      <c r="G25" s="62"/>
      <c r="H25" s="64">
        <f t="shared" si="1"/>
        <v>19902.439024390245</v>
      </c>
      <c r="I25" s="65">
        <f t="shared" si="2"/>
        <v>4848.9846777091643</v>
      </c>
      <c r="J25" s="66">
        <f t="shared" si="0"/>
        <v>24751.423702099411</v>
      </c>
    </row>
    <row r="26" spans="2:10" x14ac:dyDescent="0.2">
      <c r="B26" s="60">
        <v>17</v>
      </c>
      <c r="C26" s="9" t="s">
        <v>21</v>
      </c>
      <c r="D26" s="61"/>
      <c r="E26" s="62"/>
      <c r="F26" s="77">
        <v>9.3617021276595729</v>
      </c>
      <c r="G26" s="62"/>
      <c r="H26" s="64">
        <f t="shared" si="1"/>
        <v>19902.439024390245</v>
      </c>
      <c r="I26" s="65">
        <f t="shared" si="2"/>
        <v>3964.6070021221458</v>
      </c>
      <c r="J26" s="66">
        <f t="shared" si="0"/>
        <v>23867.046026512391</v>
      </c>
    </row>
    <row r="27" spans="2:10" x14ac:dyDescent="0.2">
      <c r="B27" s="60">
        <v>18</v>
      </c>
      <c r="C27" s="9" t="s">
        <v>22</v>
      </c>
      <c r="D27" s="61"/>
      <c r="E27" s="62"/>
      <c r="F27" s="77">
        <v>8.1818181818181781</v>
      </c>
      <c r="G27" s="62"/>
      <c r="H27" s="64">
        <f t="shared" si="1"/>
        <v>19902.439024390245</v>
      </c>
      <c r="I27" s="65">
        <f t="shared" si="2"/>
        <v>3464.9354584662542</v>
      </c>
      <c r="J27" s="66">
        <f t="shared" si="0"/>
        <v>23367.3744828565</v>
      </c>
    </row>
    <row r="28" spans="2:10" x14ac:dyDescent="0.2">
      <c r="B28" s="60">
        <v>19</v>
      </c>
      <c r="C28" s="13" t="s">
        <v>23</v>
      </c>
      <c r="D28" s="61"/>
      <c r="F28" s="77">
        <v>2.6102040816326504</v>
      </c>
      <c r="G28" s="62"/>
      <c r="H28" s="64">
        <f t="shared" si="1"/>
        <v>19902.439024390245</v>
      </c>
      <c r="I28" s="65">
        <f t="shared" si="2"/>
        <v>1105.4008382122836</v>
      </c>
      <c r="J28" s="66">
        <f t="shared" si="0"/>
        <v>21007.83986260253</v>
      </c>
    </row>
    <row r="29" spans="2:10" ht="16" thickBot="1" x14ac:dyDescent="0.25">
      <c r="B29" s="60">
        <v>20</v>
      </c>
      <c r="C29" s="17" t="s">
        <v>24</v>
      </c>
      <c r="D29" s="68"/>
      <c r="F29" s="77">
        <v>1.4838709677419266</v>
      </c>
      <c r="G29" s="62"/>
      <c r="H29" s="64">
        <f t="shared" si="1"/>
        <v>19902.439024390245</v>
      </c>
      <c r="I29" s="65">
        <f t="shared" si="2"/>
        <v>628.40764945660032</v>
      </c>
      <c r="J29" s="66">
        <f t="shared" si="0"/>
        <v>20530.846673846845</v>
      </c>
    </row>
    <row r="30" spans="2:10" ht="16" thickBot="1" x14ac:dyDescent="0.25">
      <c r="B30" s="69"/>
      <c r="C30" s="70"/>
      <c r="D30" s="68"/>
      <c r="F30" s="63"/>
      <c r="G30" s="62"/>
      <c r="H30" s="64"/>
      <c r="I30" s="65"/>
      <c r="J30" s="66"/>
    </row>
    <row r="31" spans="2:10" ht="16" thickBot="1" x14ac:dyDescent="0.25">
      <c r="B31" s="60">
        <v>21</v>
      </c>
      <c r="C31" s="36" t="s">
        <v>25</v>
      </c>
      <c r="D31" s="61"/>
      <c r="F31" s="63"/>
      <c r="H31" s="64">
        <f>H29/2</f>
        <v>9951.2195121951227</v>
      </c>
      <c r="I31" s="65"/>
      <c r="J31" s="66">
        <f>SUM(H31:I31)</f>
        <v>9951.2195121951227</v>
      </c>
    </row>
    <row r="32" spans="2:10" x14ac:dyDescent="0.2">
      <c r="B32" s="60">
        <v>22</v>
      </c>
      <c r="C32" s="5" t="s">
        <v>26</v>
      </c>
      <c r="D32" s="60"/>
      <c r="F32" s="71"/>
      <c r="H32" s="72"/>
      <c r="I32" s="72"/>
      <c r="J32" s="66">
        <f>$K$4</f>
        <v>17142.857142857141</v>
      </c>
    </row>
    <row r="33" spans="2:11" x14ac:dyDescent="0.2">
      <c r="B33" s="60">
        <v>23</v>
      </c>
      <c r="C33" s="9" t="s">
        <v>27</v>
      </c>
      <c r="D33" s="60"/>
      <c r="F33" s="71"/>
      <c r="H33" s="72"/>
      <c r="I33" s="72"/>
      <c r="J33" s="66">
        <f t="shared" ref="J33:J38" si="3">$K$4</f>
        <v>17142.857142857141</v>
      </c>
    </row>
    <row r="34" spans="2:11" x14ac:dyDescent="0.2">
      <c r="B34" s="60">
        <v>24</v>
      </c>
      <c r="C34" s="9" t="s">
        <v>28</v>
      </c>
      <c r="D34" s="60"/>
      <c r="F34" s="71"/>
      <c r="H34" s="72"/>
      <c r="I34" s="72"/>
      <c r="J34" s="66">
        <f t="shared" si="3"/>
        <v>17142.857142857141</v>
      </c>
    </row>
    <row r="35" spans="2:11" x14ac:dyDescent="0.2">
      <c r="B35" s="60">
        <v>25</v>
      </c>
      <c r="C35" s="9" t="s">
        <v>29</v>
      </c>
      <c r="D35" s="73"/>
      <c r="F35" s="71"/>
      <c r="H35" s="72"/>
      <c r="I35" s="72"/>
      <c r="J35" s="66">
        <f t="shared" si="3"/>
        <v>17142.857142857141</v>
      </c>
    </row>
    <row r="36" spans="2:11" x14ac:dyDescent="0.2">
      <c r="B36" s="60">
        <v>26</v>
      </c>
      <c r="C36" s="9" t="s">
        <v>30</v>
      </c>
      <c r="D36" s="25"/>
      <c r="F36" s="25"/>
      <c r="H36" s="72"/>
      <c r="I36" s="72"/>
      <c r="J36" s="66">
        <f t="shared" si="3"/>
        <v>17142.857142857141</v>
      </c>
    </row>
    <row r="37" spans="2:11" x14ac:dyDescent="0.2">
      <c r="B37" s="60">
        <v>27</v>
      </c>
      <c r="C37" s="9" t="s">
        <v>31</v>
      </c>
      <c r="D37" s="25"/>
      <c r="F37" s="25"/>
      <c r="H37" s="72"/>
      <c r="I37" s="72"/>
      <c r="J37" s="66">
        <f t="shared" si="3"/>
        <v>17142.857142857141</v>
      </c>
    </row>
    <row r="38" spans="2:11" ht="16" thickBot="1" x14ac:dyDescent="0.25">
      <c r="B38" s="60">
        <v>28</v>
      </c>
      <c r="C38" s="17" t="s">
        <v>32</v>
      </c>
      <c r="D38" s="25"/>
      <c r="F38" s="25"/>
      <c r="H38" s="72"/>
      <c r="I38" s="72"/>
      <c r="J38" s="66">
        <f t="shared" si="3"/>
        <v>17142.857142857141</v>
      </c>
    </row>
    <row r="40" spans="2:11" x14ac:dyDescent="0.2">
      <c r="I40" s="57" t="s">
        <v>33</v>
      </c>
      <c r="J40" s="74" t="s">
        <v>33</v>
      </c>
      <c r="K40" t="s">
        <v>33</v>
      </c>
    </row>
    <row r="41" spans="2:11" x14ac:dyDescent="0.2">
      <c r="H41" s="75">
        <f>SUM(H10:H35)</f>
        <v>408000</v>
      </c>
      <c r="I41" s="75">
        <f>SUM(I10:I35)</f>
        <v>271999.99999999994</v>
      </c>
      <c r="J41" s="75">
        <f>SUM(J10:J38)</f>
        <v>800000</v>
      </c>
      <c r="K41" t="s">
        <v>41</v>
      </c>
    </row>
    <row r="48" spans="2:11" ht="19" x14ac:dyDescent="0.25">
      <c r="J48" s="76"/>
    </row>
    <row r="49" spans="10:12" ht="19" x14ac:dyDescent="0.25">
      <c r="J49" s="76"/>
    </row>
    <row r="50" spans="10:12" ht="19" x14ac:dyDescent="0.25">
      <c r="J50" s="76"/>
    </row>
    <row r="51" spans="10:12" ht="19" x14ac:dyDescent="0.25">
      <c r="J51" s="76"/>
    </row>
    <row r="52" spans="10:12" ht="19" x14ac:dyDescent="0.25">
      <c r="J52" s="76"/>
    </row>
    <row r="53" spans="10:12" ht="19" x14ac:dyDescent="0.25">
      <c r="J53" s="76"/>
    </row>
    <row r="54" spans="10:12" ht="19" x14ac:dyDescent="0.25">
      <c r="J54" s="76"/>
    </row>
    <row r="55" spans="10:12" ht="19" x14ac:dyDescent="0.25">
      <c r="J55" s="76"/>
    </row>
    <row r="56" spans="10:12" ht="19" x14ac:dyDescent="0.25">
      <c r="J56" s="76"/>
    </row>
    <row r="57" spans="10:12" ht="19" x14ac:dyDescent="0.25">
      <c r="J57" s="76"/>
    </row>
    <row r="58" spans="10:12" ht="19" x14ac:dyDescent="0.25">
      <c r="J58" s="76"/>
      <c r="L58" t="s">
        <v>33</v>
      </c>
    </row>
    <row r="59" spans="10:12" ht="19" x14ac:dyDescent="0.25">
      <c r="J59" s="76"/>
    </row>
    <row r="60" spans="10:12" ht="19" x14ac:dyDescent="0.25">
      <c r="J60" s="76"/>
    </row>
    <row r="61" spans="10:12" ht="19" x14ac:dyDescent="0.25">
      <c r="J61" s="76"/>
    </row>
    <row r="62" spans="10:12" ht="19" x14ac:dyDescent="0.25">
      <c r="J62" s="76"/>
    </row>
    <row r="63" spans="10:12" ht="19" x14ac:dyDescent="0.25">
      <c r="J63" s="76"/>
    </row>
    <row r="64" spans="10:12" ht="19" x14ac:dyDescent="0.25">
      <c r="J64" s="76"/>
    </row>
    <row r="65" spans="10:10" ht="19" x14ac:dyDescent="0.25">
      <c r="J65" s="76"/>
    </row>
    <row r="66" spans="10:10" ht="19" x14ac:dyDescent="0.25">
      <c r="J66" s="76"/>
    </row>
    <row r="67" spans="10:10" ht="19" x14ac:dyDescent="0.25">
      <c r="J67" s="76"/>
    </row>
    <row r="68" spans="10:10" ht="19" x14ac:dyDescent="0.25">
      <c r="J68" s="76"/>
    </row>
    <row r="69" spans="10:10" ht="19" x14ac:dyDescent="0.25">
      <c r="J69" s="76"/>
    </row>
    <row r="70" spans="10:10" ht="19" x14ac:dyDescent="0.25">
      <c r="J70" s="76"/>
    </row>
    <row r="71" spans="10:10" ht="19" x14ac:dyDescent="0.25">
      <c r="J71" s="76"/>
    </row>
    <row r="72" spans="10:10" ht="19" x14ac:dyDescent="0.25">
      <c r="J72" s="76"/>
    </row>
  </sheetData>
  <mergeCells count="2">
    <mergeCell ref="B3:G3"/>
    <mergeCell ref="B4:G4"/>
  </mergeCells>
  <pageMargins left="0.7" right="0.7" top="0.78740157499999996" bottom="0.78740157499999996" header="0.3" footer="0.3"/>
  <pageSetup paperSize="9" scale="6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05E0-65E5-4320-9FDE-E8112A8A6807}">
  <dimension ref="B2:G36"/>
  <sheetViews>
    <sheetView zoomScale="70" zoomScaleNormal="70" workbookViewId="0">
      <selection activeCell="B23" sqref="B23"/>
    </sheetView>
  </sheetViews>
  <sheetFormatPr baseColWidth="10" defaultColWidth="8.83203125" defaultRowHeight="15" x14ac:dyDescent="0.2"/>
  <cols>
    <col min="2" max="2" width="19.83203125" bestFit="1" customWidth="1"/>
    <col min="3" max="3" width="7" customWidth="1"/>
    <col min="4" max="4" width="10.33203125" customWidth="1"/>
  </cols>
  <sheetData>
    <row r="2" spans="2:7" ht="16" thickBot="1" x14ac:dyDescent="0.25"/>
    <row r="3" spans="2:7" x14ac:dyDescent="0.2">
      <c r="B3" s="81" t="s">
        <v>0</v>
      </c>
      <c r="C3" s="82"/>
      <c r="D3" s="82"/>
      <c r="E3" s="83"/>
    </row>
    <row r="4" spans="2:7" ht="16" thickBot="1" x14ac:dyDescent="0.25">
      <c r="B4" s="84"/>
      <c r="C4" s="85"/>
      <c r="D4" s="85"/>
      <c r="E4" s="86"/>
    </row>
    <row r="5" spans="2:7" ht="26.5" customHeight="1" thickBot="1" x14ac:dyDescent="0.25">
      <c r="B5" s="1" t="s">
        <v>1</v>
      </c>
      <c r="C5" s="2" t="s">
        <v>2</v>
      </c>
      <c r="D5" s="3" t="s">
        <v>3</v>
      </c>
      <c r="E5" s="4" t="s">
        <v>4</v>
      </c>
    </row>
    <row r="6" spans="2:7" ht="16.25" customHeight="1" x14ac:dyDescent="0.2">
      <c r="B6" s="5" t="s">
        <v>5</v>
      </c>
      <c r="C6" s="6">
        <v>2005</v>
      </c>
      <c r="D6" s="7">
        <f>'[1]Muži SCM'!I9</f>
        <v>-69.153301320528215</v>
      </c>
      <c r="E6" s="8">
        <v>1</v>
      </c>
      <c r="G6" s="77">
        <f>D6*-1</f>
        <v>69.153301320528215</v>
      </c>
    </row>
    <row r="7" spans="2:7" ht="16.25" customHeight="1" x14ac:dyDescent="0.2">
      <c r="B7" s="9" t="s">
        <v>6</v>
      </c>
      <c r="C7" s="10">
        <v>2004</v>
      </c>
      <c r="D7" s="11">
        <f>'[1]Muži SCM'!I16</f>
        <v>-68.252906976744185</v>
      </c>
      <c r="E7" s="12">
        <v>2</v>
      </c>
      <c r="G7" s="77">
        <f t="shared" ref="G7:G25" si="0">D7*-1</f>
        <v>68.252906976744185</v>
      </c>
    </row>
    <row r="8" spans="2:7" ht="16.25" customHeight="1" x14ac:dyDescent="0.2">
      <c r="B8" s="9" t="s">
        <v>7</v>
      </c>
      <c r="C8" s="10">
        <v>2002</v>
      </c>
      <c r="D8" s="11">
        <f>'[1]Ženy SCM'!I30</f>
        <v>-60.506556245686674</v>
      </c>
      <c r="E8" s="12">
        <v>3</v>
      </c>
      <c r="G8" s="77">
        <f t="shared" si="0"/>
        <v>60.506556245686674</v>
      </c>
    </row>
    <row r="9" spans="2:7" ht="16.25" customHeight="1" x14ac:dyDescent="0.2">
      <c r="B9" s="9" t="s">
        <v>8</v>
      </c>
      <c r="C9" s="10">
        <v>2001</v>
      </c>
      <c r="D9" s="11">
        <f>'[1]Ženy SCM'!I33</f>
        <v>-58.1111111111111</v>
      </c>
      <c r="E9" s="12">
        <v>4</v>
      </c>
      <c r="G9" s="77">
        <f t="shared" si="0"/>
        <v>58.1111111111111</v>
      </c>
    </row>
    <row r="10" spans="2:7" ht="16.25" customHeight="1" x14ac:dyDescent="0.2">
      <c r="B10" s="9" t="s">
        <v>9</v>
      </c>
      <c r="C10" s="10">
        <v>2004</v>
      </c>
      <c r="D10" s="11">
        <f>'[1]Muži SCM'!I14</f>
        <v>-54.117571059431526</v>
      </c>
      <c r="E10" s="12">
        <v>5</v>
      </c>
      <c r="G10" s="77">
        <f t="shared" si="0"/>
        <v>54.117571059431526</v>
      </c>
    </row>
    <row r="11" spans="2:7" ht="16.25" customHeight="1" x14ac:dyDescent="0.2">
      <c r="B11" s="9" t="s">
        <v>10</v>
      </c>
      <c r="C11" s="10">
        <v>2002</v>
      </c>
      <c r="D11" s="11">
        <f>'[1]Ženy SCM'!I28</f>
        <v>-45.122153209109733</v>
      </c>
      <c r="E11" s="12">
        <v>6</v>
      </c>
      <c r="G11" s="77">
        <f t="shared" si="0"/>
        <v>45.122153209109733</v>
      </c>
    </row>
    <row r="12" spans="2:7" ht="16.25" customHeight="1" x14ac:dyDescent="0.2">
      <c r="B12" s="9" t="s">
        <v>11</v>
      </c>
      <c r="C12" s="10">
        <v>2005</v>
      </c>
      <c r="D12" s="11">
        <f>'[1]Muži SCM'!I7</f>
        <v>-43.811764705882354</v>
      </c>
      <c r="E12" s="12">
        <v>7</v>
      </c>
      <c r="G12" s="77">
        <f t="shared" si="0"/>
        <v>43.811764705882354</v>
      </c>
    </row>
    <row r="13" spans="2:7" ht="16.25" customHeight="1" x14ac:dyDescent="0.2">
      <c r="B13" s="9" t="s">
        <v>12</v>
      </c>
      <c r="C13" s="10">
        <v>2004</v>
      </c>
      <c r="D13" s="11">
        <f>'[1]Ženy SCM'!I14</f>
        <v>-33.007660878447396</v>
      </c>
      <c r="E13" s="12">
        <v>8</v>
      </c>
      <c r="G13" s="77">
        <f t="shared" si="0"/>
        <v>33.007660878447396</v>
      </c>
    </row>
    <row r="14" spans="2:7" ht="16.25" customHeight="1" x14ac:dyDescent="0.2">
      <c r="B14" s="9" t="s">
        <v>13</v>
      </c>
      <c r="C14" s="10">
        <v>2003</v>
      </c>
      <c r="D14" s="11">
        <f>'[1]Ženy SCM'!I23</f>
        <v>-29.371280113367973</v>
      </c>
      <c r="E14" s="12">
        <v>9</v>
      </c>
      <c r="G14" s="77">
        <f t="shared" si="0"/>
        <v>29.371280113367973</v>
      </c>
    </row>
    <row r="15" spans="2:7" ht="16.25" customHeight="1" x14ac:dyDescent="0.2">
      <c r="B15" s="9" t="s">
        <v>14</v>
      </c>
      <c r="C15" s="10">
        <v>2000</v>
      </c>
      <c r="D15" s="11">
        <f>'[1]Muži SCM'!I41</f>
        <v>-28.860000000000003</v>
      </c>
      <c r="E15" s="12">
        <v>10</v>
      </c>
      <c r="G15" s="77">
        <f t="shared" si="0"/>
        <v>28.860000000000003</v>
      </c>
    </row>
    <row r="16" spans="2:7" ht="16.25" customHeight="1" x14ac:dyDescent="0.2">
      <c r="B16" s="9" t="s">
        <v>15</v>
      </c>
      <c r="C16" s="10">
        <v>2003</v>
      </c>
      <c r="D16" s="11">
        <f>'[1]Ženy SCM'!I21</f>
        <v>-25.77586206896552</v>
      </c>
      <c r="E16" s="12">
        <v>11</v>
      </c>
      <c r="G16" s="77">
        <f t="shared" si="0"/>
        <v>25.77586206896552</v>
      </c>
    </row>
    <row r="17" spans="2:7" ht="16.25" customHeight="1" x14ac:dyDescent="0.2">
      <c r="B17" s="9" t="s">
        <v>16</v>
      </c>
      <c r="C17" s="10">
        <v>2002</v>
      </c>
      <c r="D17" s="11">
        <f>'[1]Muži SCM'!I27</f>
        <v>-25.592022792022799</v>
      </c>
      <c r="E17" s="12">
        <v>12</v>
      </c>
      <c r="G17" s="77">
        <f t="shared" si="0"/>
        <v>25.592022792022799</v>
      </c>
    </row>
    <row r="18" spans="2:7" ht="16.25" customHeight="1" x14ac:dyDescent="0.2">
      <c r="B18" s="9" t="s">
        <v>17</v>
      </c>
      <c r="C18" s="10">
        <v>2004</v>
      </c>
      <c r="D18" s="11">
        <f>'[1]Muži SCM'!I18</f>
        <v>-25.249999999999996</v>
      </c>
      <c r="E18" s="12">
        <v>13</v>
      </c>
      <c r="G18" s="77">
        <f t="shared" si="0"/>
        <v>25.249999999999996</v>
      </c>
    </row>
    <row r="19" spans="2:7" ht="16.25" customHeight="1" x14ac:dyDescent="0.2">
      <c r="B19" s="9" t="s">
        <v>18</v>
      </c>
      <c r="C19" s="10">
        <v>2004</v>
      </c>
      <c r="D19" s="11">
        <f>'[1]Ženy SCM'!I16</f>
        <v>-25.106060606060602</v>
      </c>
      <c r="E19" s="12">
        <v>14</v>
      </c>
      <c r="G19" s="77">
        <f t="shared" si="0"/>
        <v>25.106060606060602</v>
      </c>
    </row>
    <row r="20" spans="2:7" ht="16.25" customHeight="1" x14ac:dyDescent="0.2">
      <c r="B20" s="9" t="s">
        <v>19</v>
      </c>
      <c r="C20" s="10">
        <v>2005</v>
      </c>
      <c r="D20" s="11">
        <f>'[1]Muži SCM'!I11</f>
        <v>-17.152941176470584</v>
      </c>
      <c r="E20" s="12">
        <v>15</v>
      </c>
      <c r="G20" s="77">
        <f t="shared" si="0"/>
        <v>17.152941176470584</v>
      </c>
    </row>
    <row r="21" spans="2:7" ht="16.25" customHeight="1" x14ac:dyDescent="0.2">
      <c r="B21" s="9" t="s">
        <v>20</v>
      </c>
      <c r="C21" s="10">
        <v>2000</v>
      </c>
      <c r="D21" s="11">
        <f>'[1]Muži SCM'!I43</f>
        <v>-11.449999999999996</v>
      </c>
      <c r="E21" s="12">
        <v>16</v>
      </c>
      <c r="G21" s="77">
        <f t="shared" si="0"/>
        <v>11.449999999999996</v>
      </c>
    </row>
    <row r="22" spans="2:7" ht="16.25" customHeight="1" x14ac:dyDescent="0.2">
      <c r="B22" s="9" t="s">
        <v>21</v>
      </c>
      <c r="C22" s="10">
        <v>2001</v>
      </c>
      <c r="D22" s="11">
        <f>'[1]Muži SCM'!I34</f>
        <v>-9.3617021276595729</v>
      </c>
      <c r="E22" s="12">
        <v>17</v>
      </c>
      <c r="G22" s="77">
        <f t="shared" si="0"/>
        <v>9.3617021276595729</v>
      </c>
    </row>
    <row r="23" spans="2:7" ht="16.25" customHeight="1" x14ac:dyDescent="0.2">
      <c r="B23" s="9" t="s">
        <v>22</v>
      </c>
      <c r="C23" s="10">
        <v>2005</v>
      </c>
      <c r="D23" s="11">
        <f>'[1]Ženy SCM'!I9</f>
        <v>-8.1818181818181781</v>
      </c>
      <c r="E23" s="12">
        <v>18</v>
      </c>
      <c r="G23" s="77">
        <f t="shared" si="0"/>
        <v>8.1818181818181781</v>
      </c>
    </row>
    <row r="24" spans="2:7" ht="16.25" customHeight="1" x14ac:dyDescent="0.2">
      <c r="B24" s="13" t="s">
        <v>23</v>
      </c>
      <c r="C24" s="14">
        <v>2005</v>
      </c>
      <c r="D24" s="15">
        <f>'[1]Muži SCM'!I12</f>
        <v>-2.6102040816326504</v>
      </c>
      <c r="E24" s="16">
        <v>19</v>
      </c>
      <c r="G24" s="77">
        <f t="shared" si="0"/>
        <v>2.6102040816326504</v>
      </c>
    </row>
    <row r="25" spans="2:7" ht="16.25" customHeight="1" thickBot="1" x14ac:dyDescent="0.25">
      <c r="B25" s="17" t="s">
        <v>24</v>
      </c>
      <c r="C25" s="18">
        <v>2003</v>
      </c>
      <c r="D25" s="19">
        <f>'[1]Muži SCM'!I21</f>
        <v>-1.4838709677419266</v>
      </c>
      <c r="E25" s="20">
        <v>20</v>
      </c>
      <c r="G25" s="77">
        <f t="shared" si="0"/>
        <v>1.4838709677419266</v>
      </c>
    </row>
    <row r="26" spans="2:7" ht="16.25" customHeight="1" thickBot="1" x14ac:dyDescent="0.25">
      <c r="B26" s="36" t="s">
        <v>25</v>
      </c>
      <c r="C26" s="37">
        <v>2005</v>
      </c>
      <c r="D26" s="38"/>
      <c r="E26" s="39">
        <v>21</v>
      </c>
    </row>
    <row r="27" spans="2:7" x14ac:dyDescent="0.2">
      <c r="B27" s="5" t="s">
        <v>26</v>
      </c>
      <c r="C27" s="28">
        <v>2006</v>
      </c>
      <c r="D27" s="22"/>
      <c r="E27" s="8">
        <v>22</v>
      </c>
    </row>
    <row r="28" spans="2:7" ht="16.25" customHeight="1" x14ac:dyDescent="0.2">
      <c r="B28" s="9" t="s">
        <v>27</v>
      </c>
      <c r="C28" s="25">
        <v>2006</v>
      </c>
      <c r="D28" s="23"/>
      <c r="E28" s="12">
        <v>23</v>
      </c>
    </row>
    <row r="29" spans="2:7" x14ac:dyDescent="0.2">
      <c r="B29" s="9" t="s">
        <v>28</v>
      </c>
      <c r="C29" s="25">
        <v>2006</v>
      </c>
      <c r="D29" s="23"/>
      <c r="E29" s="12">
        <v>24</v>
      </c>
    </row>
    <row r="30" spans="2:7" x14ac:dyDescent="0.2">
      <c r="B30" s="9" t="s">
        <v>29</v>
      </c>
      <c r="C30" s="25">
        <v>2006</v>
      </c>
      <c r="D30" s="23"/>
      <c r="E30" s="12">
        <v>25</v>
      </c>
    </row>
    <row r="31" spans="2:7" x14ac:dyDescent="0.2">
      <c r="B31" s="9" t="s">
        <v>30</v>
      </c>
      <c r="C31" s="25">
        <v>2006</v>
      </c>
      <c r="D31" s="23"/>
      <c r="E31" s="12">
        <v>26</v>
      </c>
    </row>
    <row r="32" spans="2:7" x14ac:dyDescent="0.2">
      <c r="B32" s="9" t="s">
        <v>31</v>
      </c>
      <c r="C32" s="25">
        <v>2006</v>
      </c>
      <c r="D32" s="23"/>
      <c r="E32" s="12">
        <v>27</v>
      </c>
    </row>
    <row r="33" spans="2:5" ht="16" thickBot="1" x14ac:dyDescent="0.25">
      <c r="B33" s="17" t="s">
        <v>32</v>
      </c>
      <c r="C33" s="40">
        <v>2006</v>
      </c>
      <c r="D33" s="24"/>
      <c r="E33" s="20">
        <v>28</v>
      </c>
    </row>
    <row r="34" spans="2:5" x14ac:dyDescent="0.2">
      <c r="B34" s="34"/>
      <c r="C34" s="34"/>
      <c r="D34" s="35"/>
      <c r="E34" s="34"/>
    </row>
    <row r="35" spans="2:5" x14ac:dyDescent="0.2">
      <c r="B35" s="29"/>
      <c r="C35" s="26"/>
      <c r="D35" s="27"/>
      <c r="E35" s="30"/>
    </row>
    <row r="36" spans="2:5" ht="16" thickBot="1" x14ac:dyDescent="0.25">
      <c r="B36" s="31"/>
      <c r="C36" s="32"/>
      <c r="D36" s="33"/>
      <c r="E36" s="21"/>
    </row>
  </sheetData>
  <mergeCells count="1">
    <mergeCell ref="B3:E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 finance 2023_1_pol</vt:lpstr>
      <vt:lpstr>SCM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Cery</dc:creator>
  <cp:lastModifiedBy>danuta@skiklubspindl.cz</cp:lastModifiedBy>
  <cp:lastPrinted>2022-10-18T14:14:19Z</cp:lastPrinted>
  <dcterms:created xsi:type="dcterms:W3CDTF">2022-05-11T10:44:42Z</dcterms:created>
  <dcterms:modified xsi:type="dcterms:W3CDTF">2022-12-17T08:17:25Z</dcterms:modified>
</cp:coreProperties>
</file>